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locity Calc" sheetId="1" r:id="rId1"/>
    <sheet name="Trajectory Simulation" sheetId="2" r:id="rId2"/>
    <sheet name="launch angle" sheetId="3" r:id="rId3"/>
  </sheets>
  <definedNames/>
  <calcPr fullCalcOnLoad="1"/>
</workbook>
</file>

<file path=xl/sharedStrings.xml><?xml version="1.0" encoding="utf-8"?>
<sst xmlns="http://schemas.openxmlformats.org/spreadsheetml/2006/main" count="102" uniqueCount="77">
  <si>
    <t>m/s</t>
  </si>
  <si>
    <t>Release angle</t>
  </si>
  <si>
    <t>degrees</t>
  </si>
  <si>
    <t>Horizontal velocity</t>
  </si>
  <si>
    <t>Vertical velocity</t>
  </si>
  <si>
    <t>Spring energy</t>
  </si>
  <si>
    <t>Angular velocity of catapult</t>
  </si>
  <si>
    <t>rad/sec</t>
  </si>
  <si>
    <t>Release velocity</t>
  </si>
  <si>
    <t>Initial height of ball</t>
  </si>
  <si>
    <t>m</t>
  </si>
  <si>
    <t>flight time-up</t>
  </si>
  <si>
    <t>flight time-down</t>
  </si>
  <si>
    <t>total flight time</t>
  </si>
  <si>
    <t>Catapult radius</t>
  </si>
  <si>
    <t>Max height</t>
  </si>
  <si>
    <t>s</t>
  </si>
  <si>
    <t>horizontal distance</t>
  </si>
  <si>
    <t>Spring constant</t>
  </si>
  <si>
    <t>N/m</t>
  </si>
  <si>
    <t>Spring initial deflection</t>
  </si>
  <si>
    <t>Spring final deflection</t>
  </si>
  <si>
    <t>J</t>
  </si>
  <si>
    <t>ball mass</t>
  </si>
  <si>
    <t>beam mass</t>
  </si>
  <si>
    <t>beam length</t>
  </si>
  <si>
    <t>kg</t>
  </si>
  <si>
    <t>kg-m^2</t>
  </si>
  <si>
    <t>Catapult wind-up angle</t>
  </si>
  <si>
    <t>Moment of Inertia of catapult</t>
  </si>
  <si>
    <t>in</t>
  </si>
  <si>
    <t>wind-up</t>
  </si>
  <si>
    <t>Distance Parameter</t>
  </si>
  <si>
    <t>Launch Angle</t>
  </si>
  <si>
    <t>inches</t>
  </si>
  <si>
    <t>t</t>
  </si>
  <si>
    <t>M</t>
  </si>
  <si>
    <t>V</t>
  </si>
  <si>
    <t>theta</t>
  </si>
  <si>
    <t>m/sec</t>
  </si>
  <si>
    <t>x</t>
  </si>
  <si>
    <t>y</t>
  </si>
  <si>
    <t>Vx</t>
  </si>
  <si>
    <t>Vy</t>
  </si>
  <si>
    <t>Ax</t>
  </si>
  <si>
    <t>Ay</t>
  </si>
  <si>
    <t>g</t>
  </si>
  <si>
    <t>m/sec^2</t>
  </si>
  <si>
    <t>Cd</t>
  </si>
  <si>
    <t>A</t>
  </si>
  <si>
    <t>m^2</t>
  </si>
  <si>
    <t>rho</t>
  </si>
  <si>
    <t>kg/m^3</t>
  </si>
  <si>
    <t>Dragx</t>
  </si>
  <si>
    <t>Dragy</t>
  </si>
  <si>
    <t>sec</t>
  </si>
  <si>
    <t>time step</t>
  </si>
  <si>
    <t>meters</t>
  </si>
  <si>
    <t>without drag</t>
  </si>
  <si>
    <t>inches without drag</t>
  </si>
  <si>
    <t>Spring hole radius</t>
  </si>
  <si>
    <t>Spring pin radius</t>
  </si>
  <si>
    <t>Angle when wound up</t>
  </si>
  <si>
    <t>neutral angle between hole and pin</t>
  </si>
  <si>
    <t>Relaxed length of spring</t>
  </si>
  <si>
    <t>includes 6 degrees of initial offset of wind-up scale on decal</t>
  </si>
  <si>
    <t>Number of bands</t>
  </si>
  <si>
    <t>includes 5 grams for ball cup</t>
  </si>
  <si>
    <t>UNITS</t>
  </si>
  <si>
    <t>There is no modeling of the friction between the cup and the ball…which could be highly significant if the ball is pushed into the cup.</t>
  </si>
  <si>
    <t>Distance Tossed</t>
  </si>
  <si>
    <t>Assumptions</t>
  </si>
  <si>
    <t>XPULT Settings</t>
  </si>
  <si>
    <t>Predicted Result</t>
  </si>
  <si>
    <t>Model Parameters</t>
  </si>
  <si>
    <t>assumes table-tennis ball</t>
  </si>
  <si>
    <t>simulation with air drag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</si>
</sst>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000000000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sz val="1.5"/>
      <name val="Arial"/>
      <family val="0"/>
    </font>
    <font>
      <sz val="11.5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67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66" fontId="0" fillId="0" borderId="0" xfId="0" applyNumberFormat="1" applyFill="1" applyAlignment="1">
      <alignment/>
    </xf>
    <xf numFmtId="2" fontId="4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167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Calc'!$D$47:$D$47</c:f>
              <c:numCache>
                <c:ptCount val="1"/>
                <c:pt idx="0">
                  <c:v>44</c:v>
                </c:pt>
              </c:numCache>
            </c:numRef>
          </c:xVal>
          <c:yVal>
            <c:numRef>
              <c:f>'Velocity Calc'!$D$48:$D$48</c:f>
              <c:numCache>
                <c:ptCount val="1"/>
                <c:pt idx="0">
                  <c:v>1.1868617301874345</c:v>
                </c:pt>
              </c:numCache>
            </c:numRef>
          </c:yVal>
          <c:smooth val="1"/>
        </c:ser>
        <c:axId val="34115050"/>
        <c:axId val="38599995"/>
      </c:scatterChart>
      <c:valAx>
        <c:axId val="34115050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8599995"/>
        <c:crosses val="autoZero"/>
        <c:crossBetween val="midCat"/>
        <c:dispUnits/>
      </c:valAx>
      <c:valAx>
        <c:axId val="38599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15050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'Trajectory Simulation'!$B$11:$B$111</c:f>
              <c:numCache>
                <c:ptCount val="101"/>
                <c:pt idx="0">
                  <c:v>0</c:v>
                </c:pt>
                <c:pt idx="1">
                  <c:v>0.027485842186561703</c:v>
                </c:pt>
                <c:pt idx="2">
                  <c:v>0.05487279346584298</c:v>
                </c:pt>
                <c:pt idx="3">
                  <c:v>0.08216156415400412</c:v>
                </c:pt>
                <c:pt idx="4">
                  <c:v>0.10935285693240501</c:v>
                </c:pt>
                <c:pt idx="5">
                  <c:v>0.13644736695672768</c:v>
                </c:pt>
                <c:pt idx="6">
                  <c:v>0.16344578196415488</c:v>
                </c:pt>
                <c:pt idx="7">
                  <c:v>0.19034878237864605</c:v>
                </c:pt>
                <c:pt idx="8">
                  <c:v>0.21715704141435122</c:v>
                </c:pt>
                <c:pt idx="9">
                  <c:v>0.24387122517720194</c:v>
                </c:pt>
                <c:pt idx="10">
                  <c:v>0.27049199276471814</c:v>
                </c:pt>
                <c:pt idx="11">
                  <c:v>0.29701999636406795</c:v>
                </c:pt>
                <c:pt idx="12">
                  <c:v>0.3234558813484175</c:v>
                </c:pt>
                <c:pt idx="13">
                  <c:v>0.34980028637160593</c:v>
                </c:pt>
                <c:pt idx="14">
                  <c:v>0.37605384346118076</c:v>
                </c:pt>
                <c:pt idx="15">
                  <c:v>0.40221717810982766</c:v>
                </c:pt>
                <c:pt idx="16">
                  <c:v>0.4282909093652275</c:v>
                </c:pt>
                <c:pt idx="17">
                  <c:v>0.45427564991837316</c:v>
                </c:pt>
                <c:pt idx="18">
                  <c:v>0.4801720061903776</c:v>
                </c:pt>
                <c:pt idx="19">
                  <c:v>0.5059805784178045</c:v>
                </c:pt>
                <c:pt idx="20">
                  <c:v>0.5317019607365511</c:v>
                </c:pt>
                <c:pt idx="21">
                  <c:v>0.557336741264312</c:v>
                </c:pt>
                <c:pt idx="22">
                  <c:v>0.5828855021816548</c:v>
                </c:pt>
                <c:pt idx="23">
                  <c:v>0.6083488198117328</c:v>
                </c:pt>
                <c:pt idx="24">
                  <c:v>0.6337272646986642</c:v>
                </c:pt>
                <c:pt idx="25">
                  <c:v>0.6590214016846035</c:v>
                </c:pt>
                <c:pt idx="26">
                  <c:v>0.6842317899855319</c:v>
                </c:pt>
                <c:pt idx="27">
                  <c:v>0.7093589832657912</c:v>
                </c:pt>
                <c:pt idx="28">
                  <c:v>0.7344035297113871</c:v>
                </c:pt>
                <c:pt idx="29">
                  <c:v>0.7593659721020861</c:v>
                </c:pt>
                <c:pt idx="30">
                  <c:v>0.7842468478823287</c:v>
                </c:pt>
                <c:pt idx="31">
                  <c:v>0.8090466892309834</c:v>
                </c:pt>
                <c:pt idx="32">
                  <c:v>0.8337660231299644</c:v>
                </c:pt>
                <c:pt idx="33">
                  <c:v>0.8584053714317328</c:v>
                </c:pt>
                <c:pt idx="34">
                  <c:v>0.8829652509257065</c:v>
                </c:pt>
                <c:pt idx="35">
                  <c:v>0.9074461734035972</c:v>
                </c:pt>
                <c:pt idx="36">
                  <c:v>0.931848645723696</c:v>
                </c:pt>
                <c:pt idx="37">
                  <c:v>0.9561731698741286</c:v>
                </c:pt>
                <c:pt idx="38">
                  <c:v>0.9804202430350991</c:v>
                </c:pt>
                <c:pt idx="39">
                  <c:v>1.0045903576401418</c:v>
                </c:pt>
                <c:pt idx="40">
                  <c:v>1.0286840014364</c:v>
                </c:pt>
                <c:pt idx="41">
                  <c:v>1.0527016575439512</c:v>
                </c:pt>
                <c:pt idx="42">
                  <c:v>1.076643804514194</c:v>
                </c:pt>
                <c:pt idx="43">
                  <c:v>1.1005109163873188</c:v>
                </c:pt>
                <c:pt idx="44">
                  <c:v>1.1243034627488757</c:v>
                </c:pt>
                <c:pt idx="45">
                  <c:v>1.1480219087854577</c:v>
                </c:pt>
                <c:pt idx="46">
                  <c:v>1.1716667153395168</c:v>
                </c:pt>
                <c:pt idx="47">
                  <c:v>1.195238338963328</c:v>
                </c:pt>
                <c:pt idx="48">
                  <c:v>1.218737231972118</c:v>
                </c:pt>
                <c:pt idx="49">
                  <c:v>1.2421638424963717</c:v>
                </c:pt>
                <c:pt idx="50">
                  <c:v>1.265518614533337</c:v>
                </c:pt>
                <c:pt idx="51">
                  <c:v>1.2888019879977353</c:v>
                </c:pt>
                <c:pt idx="52">
                  <c:v>1.3120143987716983</c:v>
                </c:pt>
                <c:pt idx="53">
                  <c:v>1.3351562787539433</c:v>
                </c:pt>
                <c:pt idx="54">
                  <c:v>1.3582280559081998</c:v>
                </c:pt>
                <c:pt idx="55">
                  <c:v>1.381230154310903</c:v>
                </c:pt>
                <c:pt idx="56">
                  <c:v>1.4041629941981644</c:v>
                </c:pt>
                <c:pt idx="57">
                  <c:v>1.427026992012038</c:v>
                </c:pt>
                <c:pt idx="58">
                  <c:v>1.4498225604460886</c:v>
                </c:pt>
                <c:pt idx="59">
                  <c:v>1.4725501084902788</c:v>
                </c:pt>
                <c:pt idx="60">
                  <c:v>1.4952100414751852</c:v>
                </c:pt>
                <c:pt idx="61">
                  <c:v>1.5178027611155576</c:v>
                </c:pt>
                <c:pt idx="62">
                  <c:v>1.5403286655532296</c:v>
                </c:pt>
                <c:pt idx="63">
                  <c:v>1.5627881493993958</c:v>
                </c:pt>
                <c:pt idx="64">
                  <c:v>1.5851816037762647</c:v>
                </c:pt>
                <c:pt idx="65">
                  <c:v>1.6075094163580983</c:v>
                </c:pt>
                <c:pt idx="66">
                  <c:v>1.6297719714116503</c:v>
                </c:pt>
                <c:pt idx="67">
                  <c:v>1.6519696498360128</c:v>
                </c:pt>
                <c:pt idx="68">
                  <c:v>1.6741028292018816</c:v>
                </c:pt>
                <c:pt idx="69">
                  <c:v>1.6961718837902506</c:v>
                </c:pt>
                <c:pt idx="70">
                  <c:v>1.7181771846305458</c:v>
                </c:pt>
                <c:pt idx="71">
                  <c:v>1.740119099538207</c:v>
                </c:pt>
                <c:pt idx="72">
                  <c:v>1.7619979931517284</c:v>
                </c:pt>
                <c:pt idx="73">
                  <c:v>1.7838142269691677</c:v>
                </c:pt>
                <c:pt idx="74">
                  <c:v>1.8055681593841293</c:v>
                </c:pt>
                <c:pt idx="75">
                  <c:v>1.8272601457212367</c:v>
                </c:pt>
                <c:pt idx="76">
                  <c:v>1.848890538271097</c:v>
                </c:pt>
                <c:pt idx="77">
                  <c:v>1.8704596863247689</c:v>
                </c:pt>
                <c:pt idx="78">
                  <c:v>1.891967936207744</c:v>
                </c:pt>
                <c:pt idx="79">
                  <c:v>1.9134156313134456</c:v>
                </c:pt>
                <c:pt idx="80">
                  <c:v>1.9348031121362574</c:v>
                </c:pt>
                <c:pt idx="81">
                  <c:v>1.9561307163040875</c:v>
                </c:pt>
                <c:pt idx="82">
                  <c:v>1.9773987786104756</c:v>
                </c:pt>
                <c:pt idx="83">
                  <c:v>1.998607631046253</c:v>
                </c:pt>
                <c:pt idx="84">
                  <c:v>2.0197576028307607</c:v>
                </c:pt>
                <c:pt idx="85">
                  <c:v>2.040849020442633</c:v>
                </c:pt>
                <c:pt idx="86">
                  <c:v>2.0618822076501573</c:v>
                </c:pt>
                <c:pt idx="87">
                  <c:v>2.0828574855412114</c:v>
                </c:pt>
                <c:pt idx="88">
                  <c:v>2.1037751725527896</c:v>
                </c:pt>
                <c:pt idx="89">
                  <c:v>2.1246355845001244</c:v>
                </c:pt>
                <c:pt idx="90">
                  <c:v>2.145439034605407</c:v>
                </c:pt>
                <c:pt idx="91">
                  <c:v>2.1661858335261166</c:v>
                </c:pt>
                <c:pt idx="92">
                  <c:v>2.1868762893829636</c:v>
                </c:pt>
                <c:pt idx="93">
                  <c:v>2.207510707787453</c:v>
                </c:pt>
                <c:pt idx="94">
                  <c:v>2.2280893918690743</c:v>
                </c:pt>
                <c:pt idx="95">
                  <c:v>2.2486126423021227</c:v>
                </c:pt>
                <c:pt idx="96">
                  <c:v>2.269080757332161</c:v>
                </c:pt>
                <c:pt idx="97">
                  <c:v>2.289494032802125</c:v>
                </c:pt>
                <c:pt idx="98">
                  <c:v>2.309852762178077</c:v>
                </c:pt>
                <c:pt idx="99">
                  <c:v>2.330157236574618</c:v>
                </c:pt>
                <c:pt idx="100">
                  <c:v>2.350407744779959</c:v>
                </c:pt>
              </c:numCache>
            </c:numRef>
          </c:xVal>
          <c:yVal>
            <c:numRef>
              <c:f>'Trajectory Simulation'!$C$11:$C$111</c:f>
              <c:numCache>
                <c:ptCount val="101"/>
                <c:pt idx="0">
                  <c:v>0</c:v>
                </c:pt>
                <c:pt idx="1">
                  <c:v>0.047606875155944896</c:v>
                </c:pt>
                <c:pt idx="2">
                  <c:v>0.09271207759004851</c:v>
                </c:pt>
                <c:pt idx="3">
                  <c:v>0.13534596753323308</c:v>
                </c:pt>
                <c:pt idx="4">
                  <c:v>0.1755369280357373</c:v>
                </c:pt>
                <c:pt idx="5">
                  <c:v>0.21331144469951846</c:v>
                </c:pt>
                <c:pt idx="6">
                  <c:v>0.2486941789009552</c:v>
                </c:pt>
                <c:pt idx="7">
                  <c:v>0.28170803495559704</c:v>
                </c:pt>
                <c:pt idx="8">
                  <c:v>0.31237422163124</c:v>
                </c:pt>
                <c:pt idx="9">
                  <c:v>0.3407123083745386</c:v>
                </c:pt>
                <c:pt idx="10">
                  <c:v>0.3667402765791607</c:v>
                </c:pt>
                <c:pt idx="11">
                  <c:v>0.3904745661896879</c:v>
                </c:pt>
                <c:pt idx="12">
                  <c:v>0.4119301179046462</c:v>
                </c:pt>
                <c:pt idx="13">
                  <c:v>0.4311204112138625</c:v>
                </c:pt>
                <c:pt idx="14">
                  <c:v>0.44805749847945386</c:v>
                </c:pt>
                <c:pt idx="15">
                  <c:v>0.4627520352458842</c:v>
                </c:pt>
                <c:pt idx="16">
                  <c:v>0.47521330694241404</c:v>
                </c:pt>
                <c:pt idx="17">
                  <c:v>0.48544925212068385</c:v>
                </c:pt>
                <c:pt idx="18">
                  <c:v>0.4934664823509134</c:v>
                </c:pt>
                <c:pt idx="19">
                  <c:v>0.4992702988820687</c:v>
                </c:pt>
                <c:pt idx="20">
                  <c:v>0.5028647061541789</c:v>
                </c:pt>
                <c:pt idx="21">
                  <c:v>0.5042524222346121</c:v>
                </c:pt>
                <c:pt idx="22">
                  <c:v>0.5034348862343978</c:v>
                </c:pt>
                <c:pt idx="23">
                  <c:v>0.5004124377228981</c:v>
                </c:pt>
                <c:pt idx="24">
                  <c:v>0.49518618500461825</c:v>
                </c:pt>
                <c:pt idx="25">
                  <c:v>0.48775850764057516</c:v>
                </c:pt>
                <c:pt idx="26">
                  <c:v>0.4781330520577295</c:v>
                </c:pt>
                <c:pt idx="27">
                  <c:v>0.4663147242421086</c:v>
                </c:pt>
                <c:pt idx="28">
                  <c:v>0.45230967954728235</c:v>
                </c:pt>
                <c:pt idx="29">
                  <c:v>0.4361253096638773</c:v>
                </c:pt>
                <c:pt idx="30">
                  <c:v>0.4177702268094868</c:v>
                </c:pt>
                <c:pt idx="31">
                  <c:v>0.3972542452115343</c:v>
                </c:pt>
                <c:pt idx="32">
                  <c:v>0.37458835996827594</c:v>
                </c:pt>
                <c:pt idx="33">
                  <c:v>0.3497847233850786</c:v>
                </c:pt>
                <c:pt idx="34">
                  <c:v>0.3228566188942961</c:v>
                </c:pt>
                <c:pt idx="35">
                  <c:v>0.2938184326774001</c:v>
                </c:pt>
                <c:pt idx="36">
                  <c:v>0.2626856231174366</c:v>
                </c:pt>
                <c:pt idx="37">
                  <c:v>0.22947468821830874</c:v>
                </c:pt>
                <c:pt idx="38">
                  <c:v>0.19420313113478244</c:v>
                </c:pt>
                <c:pt idx="39">
                  <c:v>0.15688942396343605</c:v>
                </c:pt>
                <c:pt idx="40">
                  <c:v>0.11755296995000092</c:v>
                </c:pt>
                <c:pt idx="41">
                  <c:v>0.07621406427265243</c:v>
                </c:pt>
                <c:pt idx="42">
                  <c:v>0.03289385356380856</c:v>
                </c:pt>
                <c:pt idx="43">
                  <c:v>-0.012385705665117014</c:v>
                </c:pt>
                <c:pt idx="44">
                  <c:v>-0.0596018895307575</c:v>
                </c:pt>
                <c:pt idx="45">
                  <c:v>-0.10873125005163596</c:v>
                </c:pt>
                <c:pt idx="46">
                  <c:v>-0.15974965902508687</c:v>
                </c:pt>
                <c:pt idx="47">
                  <c:v>-0.21263235234577782</c:v>
                </c:pt>
                <c:pt idx="48">
                  <c:v>-0.26735397460751203</c:v>
                </c:pt>
                <c:pt idx="49">
                  <c:v>-0.3238886238340033</c:v>
                </c:pt>
                <c:pt idx="50">
                  <c:v>-0.38220989618911266</c:v>
                </c:pt>
                <c:pt idx="51">
                  <c:v>-0.4422909305225462</c:v>
                </c:pt>
                <c:pt idx="52">
                  <c:v>-0.5041044526131615</c:v>
                </c:pt>
                <c:pt idx="53">
                  <c:v>-0.5676228189787392</c:v>
                </c:pt>
                <c:pt idx="54">
                  <c:v>-0.6328180601282662</c:v>
                </c:pt>
                <c:pt idx="55">
                  <c:v>-0.6996619231403689</c:v>
                </c:pt>
                <c:pt idx="56">
                  <c:v>-0.768125913459451</c:v>
                </c:pt>
                <c:pt idx="57">
                  <c:v>-0.8381813358092555</c:v>
                </c:pt>
                <c:pt idx="58">
                  <c:v>-0.9097993341319011</c:v>
                </c:pt>
                <c:pt idx="59">
                  <c:v>-0.9829509304688855</c:v>
                </c:pt>
                <c:pt idx="60">
                  <c:v>-1.057607062709012</c:v>
                </c:pt>
                <c:pt idx="61">
                  <c:v>-1.1337386211366358</c:v>
                </c:pt>
                <c:pt idx="62">
                  <c:v>-1.2113164837219754</c:v>
                </c:pt>
                <c:pt idx="63">
                  <c:v>-1.290311550103433</c:v>
                </c:pt>
                <c:pt idx="64">
                  <c:v>-1.3706947742198816</c:v>
                </c:pt>
                <c:pt idx="65">
                  <c:v>-1.4524371955586428</c:v>
                </c:pt>
                <c:pt idx="66">
                  <c:v>-1.5355099689923735</c:v>
                </c:pt>
                <c:pt idx="67">
                  <c:v>-1.6198843931852627</c:v>
                </c:pt>
                <c:pt idx="68">
                  <c:v>-1.7055319375557834</c:v>
                </c:pt>
                <c:pt idx="69">
                  <c:v>-1.792424267789721</c:v>
                </c:pt>
                <c:pt idx="70">
                  <c:v>-1.8805332699033066</c:v>
                </c:pt>
                <c:pt idx="71">
                  <c:v>-1.9698310728619803</c:v>
                </c:pt>
                <c:pt idx="72">
                  <c:v>-2.0602900697656206</c:v>
                </c:pt>
                <c:pt idx="73">
                  <c:v>-2.151882937615959</c:v>
                </c:pt>
                <c:pt idx="74">
                  <c:v>-2.244582655686387</c:v>
                </c:pt>
                <c:pt idx="75">
                  <c:v>-2.338362522518429</c:v>
                </c:pt>
                <c:pt idx="76">
                  <c:v>-2.4331961715728387</c:v>
                </c:pt>
                <c:pt idx="77">
                  <c:v>-2.5290575855665267</c:v>
                </c:pt>
                <c:pt idx="78">
                  <c:v>-2.6259211095294392</c:v>
                </c:pt>
                <c:pt idx="79">
                  <c:v>-2.7237614626180107</c:v>
                </c:pt>
                <c:pt idx="80">
                  <c:v>-2.822553748723974</c:v>
                </c:pt>
                <c:pt idx="81">
                  <c:v>-2.9222734659191287</c:v>
                </c:pt>
                <c:pt idx="82">
                  <c:v>-3.0228965147781555</c:v>
                </c:pt>
                <c:pt idx="83">
                  <c:v>-3.1243992056227468</c:v>
                </c:pt>
                <c:pt idx="84">
                  <c:v>-3.226758264731216</c:v>
                </c:pt>
                <c:pt idx="85">
                  <c:v>-3.329950839558371</c:v>
                </c:pt>
                <c:pt idx="86">
                  <c:v>-3.4339545030108085</c:v>
                </c:pt>
                <c:pt idx="87">
                  <c:v>-3.538747256822921</c:v>
                </c:pt>
                <c:pt idx="88">
                  <c:v>-3.644307534078843</c:v>
                </c:pt>
                <c:pt idx="89">
                  <c:v>-3.7506142009252836</c:v>
                </c:pt>
                <c:pt idx="90">
                  <c:v>-3.857646557519765</c:v>
                </c:pt>
                <c:pt idx="91">
                  <c:v>-3.965384338258164</c:v>
                </c:pt>
                <c:pt idx="92">
                  <c:v>-4.073807711324736</c:v>
                </c:pt>
                <c:pt idx="93">
                  <c:v>-4.182897277606916</c:v>
                </c:pt>
                <c:pt idx="94">
                  <c:v>-4.292634069016214</c:v>
                </c:pt>
                <c:pt idx="95">
                  <c:v>-4.402999546255485</c:v>
                </c:pt>
                <c:pt idx="96">
                  <c:v>-4.513975596071658</c:v>
                </c:pt>
                <c:pt idx="97">
                  <c:v>-4.625544528031832</c:v>
                </c:pt>
                <c:pt idx="98">
                  <c:v>-4.7376890708593615</c:v>
                </c:pt>
                <c:pt idx="99">
                  <c:v>-4.85039236836524</c:v>
                </c:pt>
                <c:pt idx="100">
                  <c:v>-4.963637975008759</c:v>
                </c:pt>
              </c:numCache>
            </c:numRef>
          </c:yVal>
          <c:smooth val="1"/>
        </c:ser>
        <c:axId val="11855636"/>
        <c:axId val="39591861"/>
      </c:scatterChart>
      <c:valAx>
        <c:axId val="118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91861"/>
        <c:crosses val="autoZero"/>
        <c:crossBetween val="midCat"/>
        <c:dispUnits/>
      </c:valAx>
      <c:valAx>
        <c:axId val="39591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8556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'Trajectory Simulation'!$B$11:$B$120</c:f>
              <c:numCache>
                <c:ptCount val="110"/>
                <c:pt idx="0">
                  <c:v>0</c:v>
                </c:pt>
                <c:pt idx="1">
                  <c:v>0.027485842186561703</c:v>
                </c:pt>
                <c:pt idx="2">
                  <c:v>0.05487279346584298</c:v>
                </c:pt>
                <c:pt idx="3">
                  <c:v>0.08216156415400412</c:v>
                </c:pt>
                <c:pt idx="4">
                  <c:v>0.10935285693240501</c:v>
                </c:pt>
                <c:pt idx="5">
                  <c:v>0.13644736695672768</c:v>
                </c:pt>
                <c:pt idx="6">
                  <c:v>0.16344578196415488</c:v>
                </c:pt>
                <c:pt idx="7">
                  <c:v>0.19034878237864605</c:v>
                </c:pt>
                <c:pt idx="8">
                  <c:v>0.21715704141435122</c:v>
                </c:pt>
                <c:pt idx="9">
                  <c:v>0.24387122517720194</c:v>
                </c:pt>
                <c:pt idx="10">
                  <c:v>0.27049199276471814</c:v>
                </c:pt>
                <c:pt idx="11">
                  <c:v>0.29701999636406795</c:v>
                </c:pt>
                <c:pt idx="12">
                  <c:v>0.3234558813484175</c:v>
                </c:pt>
                <c:pt idx="13">
                  <c:v>0.34980028637160593</c:v>
                </c:pt>
                <c:pt idx="14">
                  <c:v>0.37605384346118076</c:v>
                </c:pt>
                <c:pt idx="15">
                  <c:v>0.40221717810982766</c:v>
                </c:pt>
                <c:pt idx="16">
                  <c:v>0.4282909093652275</c:v>
                </c:pt>
                <c:pt idx="17">
                  <c:v>0.45427564991837316</c:v>
                </c:pt>
                <c:pt idx="18">
                  <c:v>0.4801720061903776</c:v>
                </c:pt>
                <c:pt idx="19">
                  <c:v>0.5059805784178045</c:v>
                </c:pt>
                <c:pt idx="20">
                  <c:v>0.5317019607365511</c:v>
                </c:pt>
                <c:pt idx="21">
                  <c:v>0.557336741264312</c:v>
                </c:pt>
                <c:pt idx="22">
                  <c:v>0.5828855021816548</c:v>
                </c:pt>
                <c:pt idx="23">
                  <c:v>0.6083488198117328</c:v>
                </c:pt>
                <c:pt idx="24">
                  <c:v>0.6337272646986642</c:v>
                </c:pt>
                <c:pt idx="25">
                  <c:v>0.6590214016846035</c:v>
                </c:pt>
                <c:pt idx="26">
                  <c:v>0.6842317899855319</c:v>
                </c:pt>
                <c:pt idx="27">
                  <c:v>0.7093589832657912</c:v>
                </c:pt>
                <c:pt idx="28">
                  <c:v>0.7344035297113871</c:v>
                </c:pt>
                <c:pt idx="29">
                  <c:v>0.7593659721020861</c:v>
                </c:pt>
                <c:pt idx="30">
                  <c:v>0.7842468478823287</c:v>
                </c:pt>
                <c:pt idx="31">
                  <c:v>0.8090466892309834</c:v>
                </c:pt>
                <c:pt idx="32">
                  <c:v>0.8337660231299644</c:v>
                </c:pt>
                <c:pt idx="33">
                  <c:v>0.8584053714317328</c:v>
                </c:pt>
                <c:pt idx="34">
                  <c:v>0.8829652509257065</c:v>
                </c:pt>
                <c:pt idx="35">
                  <c:v>0.9074461734035972</c:v>
                </c:pt>
                <c:pt idx="36">
                  <c:v>0.931848645723696</c:v>
                </c:pt>
                <c:pt idx="37">
                  <c:v>0.9561731698741286</c:v>
                </c:pt>
                <c:pt idx="38">
                  <c:v>0.9804202430350991</c:v>
                </c:pt>
                <c:pt idx="39">
                  <c:v>1.0045903576401418</c:v>
                </c:pt>
                <c:pt idx="40">
                  <c:v>1.0286840014364</c:v>
                </c:pt>
                <c:pt idx="41">
                  <c:v>1.0527016575439512</c:v>
                </c:pt>
                <c:pt idx="42">
                  <c:v>1.076643804514194</c:v>
                </c:pt>
                <c:pt idx="43">
                  <c:v>1.1005109163873188</c:v>
                </c:pt>
                <c:pt idx="44">
                  <c:v>1.1243034627488757</c:v>
                </c:pt>
                <c:pt idx="45">
                  <c:v>1.1480219087854577</c:v>
                </c:pt>
                <c:pt idx="46">
                  <c:v>1.1716667153395168</c:v>
                </c:pt>
                <c:pt idx="47">
                  <c:v>1.195238338963328</c:v>
                </c:pt>
                <c:pt idx="48">
                  <c:v>1.218737231972118</c:v>
                </c:pt>
                <c:pt idx="49">
                  <c:v>1.2421638424963717</c:v>
                </c:pt>
                <c:pt idx="50">
                  <c:v>1.265518614533337</c:v>
                </c:pt>
                <c:pt idx="51">
                  <c:v>1.2888019879977353</c:v>
                </c:pt>
                <c:pt idx="52">
                  <c:v>1.3120143987716983</c:v>
                </c:pt>
                <c:pt idx="53">
                  <c:v>1.3351562787539433</c:v>
                </c:pt>
                <c:pt idx="54">
                  <c:v>1.3582280559081998</c:v>
                </c:pt>
                <c:pt idx="55">
                  <c:v>1.381230154310903</c:v>
                </c:pt>
                <c:pt idx="56">
                  <c:v>1.4041629941981644</c:v>
                </c:pt>
                <c:pt idx="57">
                  <c:v>1.427026992012038</c:v>
                </c:pt>
                <c:pt idx="58">
                  <c:v>1.4498225604460886</c:v>
                </c:pt>
                <c:pt idx="59">
                  <c:v>1.4725501084902788</c:v>
                </c:pt>
                <c:pt idx="60">
                  <c:v>1.4952100414751852</c:v>
                </c:pt>
                <c:pt idx="61">
                  <c:v>1.5178027611155576</c:v>
                </c:pt>
                <c:pt idx="62">
                  <c:v>1.5403286655532296</c:v>
                </c:pt>
                <c:pt idx="63">
                  <c:v>1.5627881493993958</c:v>
                </c:pt>
                <c:pt idx="64">
                  <c:v>1.5851816037762647</c:v>
                </c:pt>
                <c:pt idx="65">
                  <c:v>1.6075094163580983</c:v>
                </c:pt>
                <c:pt idx="66">
                  <c:v>1.6297719714116503</c:v>
                </c:pt>
                <c:pt idx="67">
                  <c:v>1.6519696498360128</c:v>
                </c:pt>
                <c:pt idx="68">
                  <c:v>1.6741028292018816</c:v>
                </c:pt>
                <c:pt idx="69">
                  <c:v>1.6961718837902506</c:v>
                </c:pt>
                <c:pt idx="70">
                  <c:v>1.7181771846305458</c:v>
                </c:pt>
                <c:pt idx="71">
                  <c:v>1.740119099538207</c:v>
                </c:pt>
                <c:pt idx="72">
                  <c:v>1.7619979931517284</c:v>
                </c:pt>
                <c:pt idx="73">
                  <c:v>1.7838142269691677</c:v>
                </c:pt>
                <c:pt idx="74">
                  <c:v>1.8055681593841293</c:v>
                </c:pt>
                <c:pt idx="75">
                  <c:v>1.8272601457212367</c:v>
                </c:pt>
                <c:pt idx="76">
                  <c:v>1.848890538271097</c:v>
                </c:pt>
                <c:pt idx="77">
                  <c:v>1.8704596863247689</c:v>
                </c:pt>
                <c:pt idx="78">
                  <c:v>1.891967936207744</c:v>
                </c:pt>
                <c:pt idx="79">
                  <c:v>1.9134156313134456</c:v>
                </c:pt>
                <c:pt idx="80">
                  <c:v>1.9348031121362574</c:v>
                </c:pt>
                <c:pt idx="81">
                  <c:v>1.9561307163040875</c:v>
                </c:pt>
                <c:pt idx="82">
                  <c:v>1.9773987786104756</c:v>
                </c:pt>
                <c:pt idx="83">
                  <c:v>1.998607631046253</c:v>
                </c:pt>
                <c:pt idx="84">
                  <c:v>2.0197576028307607</c:v>
                </c:pt>
                <c:pt idx="85">
                  <c:v>2.040849020442633</c:v>
                </c:pt>
                <c:pt idx="86">
                  <c:v>2.0618822076501573</c:v>
                </c:pt>
                <c:pt idx="87">
                  <c:v>2.0828574855412114</c:v>
                </c:pt>
                <c:pt idx="88">
                  <c:v>2.1037751725527896</c:v>
                </c:pt>
                <c:pt idx="89">
                  <c:v>2.1246355845001244</c:v>
                </c:pt>
                <c:pt idx="90">
                  <c:v>2.145439034605407</c:v>
                </c:pt>
                <c:pt idx="91">
                  <c:v>2.1661858335261166</c:v>
                </c:pt>
                <c:pt idx="92">
                  <c:v>2.1868762893829636</c:v>
                </c:pt>
                <c:pt idx="93">
                  <c:v>2.207510707787453</c:v>
                </c:pt>
                <c:pt idx="94">
                  <c:v>2.2280893918690743</c:v>
                </c:pt>
                <c:pt idx="95">
                  <c:v>2.2486126423021227</c:v>
                </c:pt>
                <c:pt idx="96">
                  <c:v>2.269080757332161</c:v>
                </c:pt>
                <c:pt idx="97">
                  <c:v>2.289494032802125</c:v>
                </c:pt>
                <c:pt idx="98">
                  <c:v>2.309852762178077</c:v>
                </c:pt>
                <c:pt idx="99">
                  <c:v>2.330157236574618</c:v>
                </c:pt>
                <c:pt idx="100">
                  <c:v>2.350407744779959</c:v>
                </c:pt>
                <c:pt idx="101">
                  <c:v>2.370604573280659</c:v>
                </c:pt>
                <c:pt idx="102">
                  <c:v>2.3907480062860356</c:v>
                </c:pt>
                <c:pt idx="103">
                  <c:v>2.4108383257522528</c:v>
                </c:pt>
                <c:pt idx="104">
                  <c:v>2.4308758114060893</c:v>
                </c:pt>
                <c:pt idx="105">
                  <c:v>2.4508607407683973</c:v>
                </c:pt>
                <c:pt idx="106">
                  <c:v>2.470793389177249</c:v>
                </c:pt>
                <c:pt idx="107">
                  <c:v>2.490674029810785</c:v>
                </c:pt>
                <c:pt idx="108">
                  <c:v>2.510502933709759</c:v>
                </c:pt>
                <c:pt idx="109">
                  <c:v>2.530280369799795</c:v>
                </c:pt>
              </c:numCache>
            </c:numRef>
          </c:xVal>
          <c:yVal>
            <c:numRef>
              <c:f>'Trajectory Simulation'!$C$11:$C$120</c:f>
              <c:numCache>
                <c:ptCount val="110"/>
                <c:pt idx="0">
                  <c:v>0</c:v>
                </c:pt>
                <c:pt idx="1">
                  <c:v>0.047606875155944896</c:v>
                </c:pt>
                <c:pt idx="2">
                  <c:v>0.09271207759004851</c:v>
                </c:pt>
                <c:pt idx="3">
                  <c:v>0.13534596753323308</c:v>
                </c:pt>
                <c:pt idx="4">
                  <c:v>0.1755369280357373</c:v>
                </c:pt>
                <c:pt idx="5">
                  <c:v>0.21331144469951846</c:v>
                </c:pt>
                <c:pt idx="6">
                  <c:v>0.2486941789009552</c:v>
                </c:pt>
                <c:pt idx="7">
                  <c:v>0.28170803495559704</c:v>
                </c:pt>
                <c:pt idx="8">
                  <c:v>0.31237422163124</c:v>
                </c:pt>
                <c:pt idx="9">
                  <c:v>0.3407123083745386</c:v>
                </c:pt>
                <c:pt idx="10">
                  <c:v>0.3667402765791607</c:v>
                </c:pt>
                <c:pt idx="11">
                  <c:v>0.3904745661896879</c:v>
                </c:pt>
                <c:pt idx="12">
                  <c:v>0.4119301179046462</c:v>
                </c:pt>
                <c:pt idx="13">
                  <c:v>0.4311204112138625</c:v>
                </c:pt>
                <c:pt idx="14">
                  <c:v>0.44805749847945386</c:v>
                </c:pt>
                <c:pt idx="15">
                  <c:v>0.4627520352458842</c:v>
                </c:pt>
                <c:pt idx="16">
                  <c:v>0.47521330694241404</c:v>
                </c:pt>
                <c:pt idx="17">
                  <c:v>0.48544925212068385</c:v>
                </c:pt>
                <c:pt idx="18">
                  <c:v>0.4934664823509134</c:v>
                </c:pt>
                <c:pt idx="19">
                  <c:v>0.4992702988820687</c:v>
                </c:pt>
                <c:pt idx="20">
                  <c:v>0.5028647061541789</c:v>
                </c:pt>
                <c:pt idx="21">
                  <c:v>0.5042524222346121</c:v>
                </c:pt>
                <c:pt idx="22">
                  <c:v>0.5034348862343978</c:v>
                </c:pt>
                <c:pt idx="23">
                  <c:v>0.5004124377228981</c:v>
                </c:pt>
                <c:pt idx="24">
                  <c:v>0.49518618500461825</c:v>
                </c:pt>
                <c:pt idx="25">
                  <c:v>0.48775850764057516</c:v>
                </c:pt>
                <c:pt idx="26">
                  <c:v>0.4781330520577295</c:v>
                </c:pt>
                <c:pt idx="27">
                  <c:v>0.4663147242421086</c:v>
                </c:pt>
                <c:pt idx="28">
                  <c:v>0.45230967954728235</c:v>
                </c:pt>
                <c:pt idx="29">
                  <c:v>0.4361253096638773</c:v>
                </c:pt>
                <c:pt idx="30">
                  <c:v>0.4177702268094868</c:v>
                </c:pt>
                <c:pt idx="31">
                  <c:v>0.3972542452115343</c:v>
                </c:pt>
                <c:pt idx="32">
                  <c:v>0.37458835996827594</c:v>
                </c:pt>
                <c:pt idx="33">
                  <c:v>0.3497847233850786</c:v>
                </c:pt>
                <c:pt idx="34">
                  <c:v>0.3228566188942961</c:v>
                </c:pt>
                <c:pt idx="35">
                  <c:v>0.2938184326774001</c:v>
                </c:pt>
                <c:pt idx="36">
                  <c:v>0.2626856231174366</c:v>
                </c:pt>
                <c:pt idx="37">
                  <c:v>0.22947468821830874</c:v>
                </c:pt>
                <c:pt idx="38">
                  <c:v>0.19420313113478244</c:v>
                </c:pt>
                <c:pt idx="39">
                  <c:v>0.15688942396343605</c:v>
                </c:pt>
                <c:pt idx="40">
                  <c:v>0.11755296995000092</c:v>
                </c:pt>
                <c:pt idx="41">
                  <c:v>0.07621406427265243</c:v>
                </c:pt>
                <c:pt idx="42">
                  <c:v>0.03289385356380856</c:v>
                </c:pt>
                <c:pt idx="43">
                  <c:v>-0.012385705665117014</c:v>
                </c:pt>
                <c:pt idx="44">
                  <c:v>-0.0596018895307575</c:v>
                </c:pt>
                <c:pt idx="45">
                  <c:v>-0.10873125005163596</c:v>
                </c:pt>
                <c:pt idx="46">
                  <c:v>-0.15974965902508687</c:v>
                </c:pt>
                <c:pt idx="47">
                  <c:v>-0.21263235234577782</c:v>
                </c:pt>
                <c:pt idx="48">
                  <c:v>-0.26735397460751203</c:v>
                </c:pt>
                <c:pt idx="49">
                  <c:v>-0.3238886238340033</c:v>
                </c:pt>
                <c:pt idx="50">
                  <c:v>-0.38220989618911266</c:v>
                </c:pt>
                <c:pt idx="51">
                  <c:v>-0.4422909305225462</c:v>
                </c:pt>
                <c:pt idx="52">
                  <c:v>-0.5041044526131615</c:v>
                </c:pt>
                <c:pt idx="53">
                  <c:v>-0.5676228189787392</c:v>
                </c:pt>
                <c:pt idx="54">
                  <c:v>-0.6328180601282662</c:v>
                </c:pt>
                <c:pt idx="55">
                  <c:v>-0.6996619231403689</c:v>
                </c:pt>
                <c:pt idx="56">
                  <c:v>-0.768125913459451</c:v>
                </c:pt>
                <c:pt idx="57">
                  <c:v>-0.8381813358092555</c:v>
                </c:pt>
                <c:pt idx="58">
                  <c:v>-0.9097993341319011</c:v>
                </c:pt>
                <c:pt idx="59">
                  <c:v>-0.9829509304688855</c:v>
                </c:pt>
                <c:pt idx="60">
                  <c:v>-1.057607062709012</c:v>
                </c:pt>
                <c:pt idx="61">
                  <c:v>-1.1337386211366358</c:v>
                </c:pt>
                <c:pt idx="62">
                  <c:v>-1.2113164837219754</c:v>
                </c:pt>
                <c:pt idx="63">
                  <c:v>-1.290311550103433</c:v>
                </c:pt>
                <c:pt idx="64">
                  <c:v>-1.3706947742198816</c:v>
                </c:pt>
                <c:pt idx="65">
                  <c:v>-1.4524371955586428</c:v>
                </c:pt>
                <c:pt idx="66">
                  <c:v>-1.5355099689923735</c:v>
                </c:pt>
                <c:pt idx="67">
                  <c:v>-1.6198843931852627</c:v>
                </c:pt>
                <c:pt idx="68">
                  <c:v>-1.7055319375557834</c:v>
                </c:pt>
                <c:pt idx="69">
                  <c:v>-1.792424267789721</c:v>
                </c:pt>
                <c:pt idx="70">
                  <c:v>-1.8805332699033066</c:v>
                </c:pt>
                <c:pt idx="71">
                  <c:v>-1.9698310728619803</c:v>
                </c:pt>
                <c:pt idx="72">
                  <c:v>-2.0602900697656206</c:v>
                </c:pt>
                <c:pt idx="73">
                  <c:v>-2.151882937615959</c:v>
                </c:pt>
                <c:pt idx="74">
                  <c:v>-2.244582655686387</c:v>
                </c:pt>
                <c:pt idx="75">
                  <c:v>-2.338362522518429</c:v>
                </c:pt>
                <c:pt idx="76">
                  <c:v>-2.4331961715728387</c:v>
                </c:pt>
                <c:pt idx="77">
                  <c:v>-2.5290575855665267</c:v>
                </c:pt>
                <c:pt idx="78">
                  <c:v>-2.6259211095294392</c:v>
                </c:pt>
                <c:pt idx="79">
                  <c:v>-2.7237614626180107</c:v>
                </c:pt>
                <c:pt idx="80">
                  <c:v>-2.822553748723974</c:v>
                </c:pt>
                <c:pt idx="81">
                  <c:v>-2.9222734659191287</c:v>
                </c:pt>
                <c:pt idx="82">
                  <c:v>-3.0228965147781555</c:v>
                </c:pt>
                <c:pt idx="83">
                  <c:v>-3.1243992056227468</c:v>
                </c:pt>
                <c:pt idx="84">
                  <c:v>-3.226758264731216</c:v>
                </c:pt>
                <c:pt idx="85">
                  <c:v>-3.329950839558371</c:v>
                </c:pt>
                <c:pt idx="86">
                  <c:v>-3.4339545030108085</c:v>
                </c:pt>
                <c:pt idx="87">
                  <c:v>-3.538747256822921</c:v>
                </c:pt>
                <c:pt idx="88">
                  <c:v>-3.644307534078843</c:v>
                </c:pt>
                <c:pt idx="89">
                  <c:v>-3.7506142009252836</c:v>
                </c:pt>
                <c:pt idx="90">
                  <c:v>-3.857646557519765</c:v>
                </c:pt>
                <c:pt idx="91">
                  <c:v>-3.965384338258164</c:v>
                </c:pt>
                <c:pt idx="92">
                  <c:v>-4.073807711324736</c:v>
                </c:pt>
                <c:pt idx="93">
                  <c:v>-4.182897277606916</c:v>
                </c:pt>
                <c:pt idx="94">
                  <c:v>-4.292634069016214</c:v>
                </c:pt>
                <c:pt idx="95">
                  <c:v>-4.402999546255485</c:v>
                </c:pt>
                <c:pt idx="96">
                  <c:v>-4.513975596071658</c:v>
                </c:pt>
                <c:pt idx="97">
                  <c:v>-4.625544528031832</c:v>
                </c:pt>
                <c:pt idx="98">
                  <c:v>-4.7376890708593615</c:v>
                </c:pt>
                <c:pt idx="99">
                  <c:v>-4.85039236836524</c:v>
                </c:pt>
                <c:pt idx="100">
                  <c:v>-4.963637975008759</c:v>
                </c:pt>
                <c:pt idx="101">
                  <c:v>-5.07740985112004</c:v>
                </c:pt>
                <c:pt idx="102">
                  <c:v>-5.191692357815651</c:v>
                </c:pt>
                <c:pt idx="103">
                  <c:v>-5.306470251637168</c:v>
                </c:pt>
                <c:pt idx="104">
                  <c:v>-5.421728678941105</c:v>
                </c:pt>
                <c:pt idx="105">
                  <c:v>-5.537453170067299</c:v>
                </c:pt>
                <c:pt idx="106">
                  <c:v>-5.653629633311463</c:v>
                </c:pt>
                <c:pt idx="107">
                  <c:v>-5.770244348726265</c:v>
                </c:pt>
                <c:pt idx="108">
                  <c:v>-5.8872839617739805</c:v>
                </c:pt>
                <c:pt idx="109">
                  <c:v>-6.004735476852482</c:v>
                </c:pt>
              </c:numCache>
            </c:numRef>
          </c:yVal>
          <c:smooth val="1"/>
        </c:ser>
        <c:axId val="20782430"/>
        <c:axId val="52824143"/>
      </c:scatterChart>
      <c:valAx>
        <c:axId val="2078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24143"/>
        <c:crosses val="autoZero"/>
        <c:crossBetween val="midCat"/>
        <c:dispUnits/>
      </c:valAx>
      <c:valAx>
        <c:axId val="52824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7824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'launch angle'!$A$2:$A$32</c:f>
              <c:numCache>
                <c:ptCount val="3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</c:numCache>
            </c:numRef>
          </c:xVal>
          <c:yVal>
            <c:numRef>
              <c:f>'launch angle'!$B$2:$B$32</c:f>
              <c:numCache>
                <c:ptCount val="31"/>
                <c:pt idx="0">
                  <c:v>17.101007166283434</c:v>
                </c:pt>
                <c:pt idx="1">
                  <c:v>20.336832153790013</c:v>
                </c:pt>
                <c:pt idx="2">
                  <c:v>23.473578139294542</c:v>
                </c:pt>
                <c:pt idx="3">
                  <c:v>26.495963211660246</c:v>
                </c:pt>
                <c:pt idx="4">
                  <c:v>29.38926261462365</c:v>
                </c:pt>
                <c:pt idx="5">
                  <c:v>32.13938048432697</c:v>
                </c:pt>
                <c:pt idx="6">
                  <c:v>34.73291852294986</c:v>
                </c:pt>
                <c:pt idx="7">
                  <c:v>37.157241273869715</c:v>
                </c:pt>
                <c:pt idx="8">
                  <c:v>39.4005376803361</c:v>
                </c:pt>
                <c:pt idx="9">
                  <c:v>41.45187862775209</c:v>
                </c:pt>
                <c:pt idx="10">
                  <c:v>43.30127018922193</c:v>
                </c:pt>
                <c:pt idx="11">
                  <c:v>44.939702314958346</c:v>
                </c:pt>
                <c:pt idx="12">
                  <c:v>46.35919272833937</c:v>
                </c:pt>
                <c:pt idx="13">
                  <c:v>47.55282581475768</c:v>
                </c:pt>
                <c:pt idx="14">
                  <c:v>48.514786313799824</c:v>
                </c:pt>
                <c:pt idx="15">
                  <c:v>49.240387650610394</c:v>
                </c:pt>
                <c:pt idx="16">
                  <c:v>49.72609476841367</c:v>
                </c:pt>
                <c:pt idx="17">
                  <c:v>49.969541350954785</c:v>
                </c:pt>
                <c:pt idx="18">
                  <c:v>49.969541350954785</c:v>
                </c:pt>
                <c:pt idx="19">
                  <c:v>49.72609476841367</c:v>
                </c:pt>
                <c:pt idx="20">
                  <c:v>49.24038765061041</c:v>
                </c:pt>
                <c:pt idx="21">
                  <c:v>48.51478631379983</c:v>
                </c:pt>
                <c:pt idx="22">
                  <c:v>47.55282581475768</c:v>
                </c:pt>
                <c:pt idx="23">
                  <c:v>46.35919272833937</c:v>
                </c:pt>
                <c:pt idx="24">
                  <c:v>44.939702314958346</c:v>
                </c:pt>
                <c:pt idx="25">
                  <c:v>43.30127018922194</c:v>
                </c:pt>
                <c:pt idx="26">
                  <c:v>41.45187862775209</c:v>
                </c:pt>
                <c:pt idx="27">
                  <c:v>39.40053768033611</c:v>
                </c:pt>
                <c:pt idx="28">
                  <c:v>37.157241273869715</c:v>
                </c:pt>
                <c:pt idx="29">
                  <c:v>34.73291852294986</c:v>
                </c:pt>
                <c:pt idx="30">
                  <c:v>32.13938048432697</c:v>
                </c:pt>
              </c:numCache>
            </c:numRef>
          </c:yVal>
          <c:smooth val="1"/>
        </c:ser>
        <c:axId val="5655240"/>
        <c:axId val="50897161"/>
      </c:scatterChart>
      <c:valAx>
        <c:axId val="565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97161"/>
        <c:crosses val="autoZero"/>
        <c:crossBetween val="midCat"/>
        <c:dispUnits/>
      </c:valAx>
      <c:valAx>
        <c:axId val="50897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52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3476625" y="8096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53</xdr:row>
      <xdr:rowOff>133350</xdr:rowOff>
    </xdr:from>
    <xdr:to>
      <xdr:col>14</xdr:col>
      <xdr:colOff>142875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285750" y="8715375"/>
        <a:ext cx="94297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0</xdr:rowOff>
    </xdr:from>
    <xdr:to>
      <xdr:col>15</xdr:col>
      <xdr:colOff>85725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190500" y="3724275"/>
        <a:ext cx="9039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</xdr:row>
      <xdr:rowOff>47625</xdr:rowOff>
    </xdr:from>
    <xdr:to>
      <xdr:col>11</xdr:col>
      <xdr:colOff>285750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400300" y="371475"/>
        <a:ext cx="53721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H47" sqref="H47"/>
    </sheetView>
  </sheetViews>
  <sheetFormatPr defaultColWidth="9.140625" defaultRowHeight="12.75"/>
  <cols>
    <col min="1" max="1" width="3.00390625" style="0" customWidth="1"/>
    <col min="2" max="2" width="31.140625" style="0" customWidth="1"/>
    <col min="4" max="4" width="8.8515625" style="0" customWidth="1"/>
  </cols>
  <sheetData>
    <row r="1" ht="12.75">
      <c r="B1" t="s">
        <v>69</v>
      </c>
    </row>
    <row r="3" spans="1:3" ht="12.75">
      <c r="A3" s="16" t="s">
        <v>71</v>
      </c>
      <c r="C3" t="s">
        <v>68</v>
      </c>
    </row>
    <row r="4" spans="2:4" ht="12.75">
      <c r="B4" t="s">
        <v>9</v>
      </c>
      <c r="C4" t="s">
        <v>10</v>
      </c>
      <c r="D4">
        <v>0</v>
      </c>
    </row>
    <row r="6" ht="12.75">
      <c r="A6" s="16" t="s">
        <v>72</v>
      </c>
    </row>
    <row r="7" spans="2:4" ht="12.75">
      <c r="B7" t="s">
        <v>1</v>
      </c>
      <c r="C7" t="s">
        <v>2</v>
      </c>
      <c r="D7" s="8">
        <v>60</v>
      </c>
    </row>
    <row r="8" spans="2:7" ht="12.75">
      <c r="B8" t="s">
        <v>28</v>
      </c>
      <c r="C8" t="s">
        <v>2</v>
      </c>
      <c r="D8" s="8">
        <v>44</v>
      </c>
      <c r="G8" s="15"/>
    </row>
    <row r="9" spans="2:4" ht="12.75">
      <c r="B9" t="s">
        <v>66</v>
      </c>
      <c r="D9" s="8">
        <v>3</v>
      </c>
    </row>
    <row r="10" ht="12.75">
      <c r="D10" s="8"/>
    </row>
    <row r="11" spans="1:4" ht="12.75">
      <c r="A11" s="16" t="s">
        <v>73</v>
      </c>
      <c r="D11" s="8"/>
    </row>
    <row r="12" spans="2:4" ht="12.75">
      <c r="B12" t="s">
        <v>70</v>
      </c>
      <c r="C12" t="s">
        <v>34</v>
      </c>
      <c r="D12" s="14">
        <f>D53</f>
        <v>43.327201432571606</v>
      </c>
    </row>
    <row r="13" spans="3:4" ht="12.75">
      <c r="C13" t="s">
        <v>57</v>
      </c>
      <c r="D13" s="14">
        <f>D52</f>
        <v>1.1005109163873188</v>
      </c>
    </row>
    <row r="14" ht="12.75">
      <c r="D14" s="14"/>
    </row>
    <row r="15" ht="12.75">
      <c r="A15" s="16" t="s">
        <v>74</v>
      </c>
    </row>
    <row r="16" spans="2:4" ht="12.75">
      <c r="B16" t="s">
        <v>60</v>
      </c>
      <c r="C16" t="s">
        <v>10</v>
      </c>
      <c r="D16" s="6">
        <v>0.04</v>
      </c>
    </row>
    <row r="17" spans="2:4" ht="12.75">
      <c r="B17" t="s">
        <v>61</v>
      </c>
      <c r="C17" t="s">
        <v>10</v>
      </c>
      <c r="D17" s="6">
        <v>0.085</v>
      </c>
    </row>
    <row r="18" spans="2:4" ht="12.75">
      <c r="B18" t="s">
        <v>63</v>
      </c>
      <c r="C18" t="s">
        <v>2</v>
      </c>
      <c r="D18" s="6">
        <v>37</v>
      </c>
    </row>
    <row r="19" spans="2:5" ht="12.75">
      <c r="B19" t="s">
        <v>62</v>
      </c>
      <c r="C19" t="s">
        <v>2</v>
      </c>
      <c r="D19" s="13">
        <f>D18+D8+6</f>
        <v>87</v>
      </c>
      <c r="E19" t="s">
        <v>65</v>
      </c>
    </row>
    <row r="21" spans="2:4" ht="12.75">
      <c r="B21" t="s">
        <v>18</v>
      </c>
      <c r="C21" t="s">
        <v>19</v>
      </c>
      <c r="D21" s="7">
        <v>45.5</v>
      </c>
    </row>
    <row r="22" spans="2:4" ht="12.75">
      <c r="B22" t="s">
        <v>64</v>
      </c>
      <c r="C22" t="s">
        <v>10</v>
      </c>
      <c r="D22" s="6">
        <v>0.037</v>
      </c>
    </row>
    <row r="23" spans="2:4" ht="12.75">
      <c r="B23" t="s">
        <v>20</v>
      </c>
      <c r="C23" t="s">
        <v>10</v>
      </c>
      <c r="D23" s="6">
        <v>0.052</v>
      </c>
    </row>
    <row r="24" spans="2:4" ht="12.75">
      <c r="B24" t="s">
        <v>21</v>
      </c>
      <c r="C24" t="s">
        <v>10</v>
      </c>
      <c r="D24" s="2">
        <f>SQRT(D16^2+D17^2-2*D16*D17*COS(RADIANS(D19)))</f>
        <v>0.09202779741767149</v>
      </c>
    </row>
    <row r="26" spans="2:4" ht="12.75">
      <c r="B26" t="s">
        <v>5</v>
      </c>
      <c r="C26" t="s">
        <v>22</v>
      </c>
      <c r="D26" s="1">
        <f>D9*1/2*D21*((D24-D22)^2-(D23-D22)^2)</f>
        <v>0.1913087418497</v>
      </c>
    </row>
    <row r="28" spans="2:5" ht="12.75">
      <c r="B28" t="s">
        <v>23</v>
      </c>
      <c r="C28" t="s">
        <v>26</v>
      </c>
      <c r="D28" s="17">
        <v>0.0024</v>
      </c>
      <c r="E28" t="s">
        <v>75</v>
      </c>
    </row>
    <row r="29" spans="2:4" ht="12.75">
      <c r="B29" t="s">
        <v>24</v>
      </c>
      <c r="C29" t="s">
        <v>26</v>
      </c>
      <c r="D29" s="17">
        <v>0.05</v>
      </c>
    </row>
    <row r="30" spans="2:4" ht="12.75">
      <c r="B30" t="s">
        <v>25</v>
      </c>
      <c r="C30" t="s">
        <v>10</v>
      </c>
      <c r="D30" s="17">
        <v>0.25</v>
      </c>
    </row>
    <row r="31" spans="2:5" ht="12.75">
      <c r="B31" t="s">
        <v>29</v>
      </c>
      <c r="C31" t="s">
        <v>27</v>
      </c>
      <c r="D31">
        <f>1/3*D29*D30^2+D28*D34^2+0.005*D34^2</f>
        <v>0.0014071901291666667</v>
      </c>
      <c r="E31" t="s">
        <v>67</v>
      </c>
    </row>
    <row r="33" spans="2:4" ht="12.75">
      <c r="B33" t="s">
        <v>6</v>
      </c>
      <c r="C33" t="s">
        <v>7</v>
      </c>
      <c r="D33" s="3">
        <f>SQRT(2*D26/D31)</f>
        <v>16.48944413142059</v>
      </c>
    </row>
    <row r="34" spans="2:4" ht="12.75">
      <c r="B34" t="s">
        <v>14</v>
      </c>
      <c r="C34" t="s">
        <v>10</v>
      </c>
      <c r="D34" s="4">
        <f>8.75*0.0254</f>
        <v>0.22225</v>
      </c>
    </row>
    <row r="36" spans="2:4" ht="12.75">
      <c r="B36" t="s">
        <v>8</v>
      </c>
      <c r="C36" t="s">
        <v>0</v>
      </c>
      <c r="D36" s="9">
        <f>D34*D33</f>
        <v>3.664778958208226</v>
      </c>
    </row>
    <row r="37" ht="12.75">
      <c r="D37" s="3"/>
    </row>
    <row r="38" spans="2:4" ht="12.75">
      <c r="B38" t="s">
        <v>3</v>
      </c>
      <c r="C38" t="s">
        <v>0</v>
      </c>
      <c r="D38" s="3">
        <f>D36*COS(RADIANS(D7))</f>
        <v>1.8323894791041135</v>
      </c>
    </row>
    <row r="39" spans="2:4" ht="12.75">
      <c r="B39" t="s">
        <v>4</v>
      </c>
      <c r="C39" t="s">
        <v>0</v>
      </c>
      <c r="D39" s="3">
        <f>D36*SIN(RADIANS(D7))</f>
        <v>3.1737916770629933</v>
      </c>
    </row>
    <row r="40" ht="12.75">
      <c r="D40" s="3"/>
    </row>
    <row r="41" spans="2:5" ht="12.75">
      <c r="B41" s="10" t="s">
        <v>15</v>
      </c>
      <c r="C41" s="10" t="s">
        <v>10</v>
      </c>
      <c r="D41" s="11">
        <f>D39^2/(2*9.8)</f>
        <v>0.513926204560935</v>
      </c>
      <c r="E41" t="s">
        <v>58</v>
      </c>
    </row>
    <row r="42" spans="2:4" ht="12.75">
      <c r="B42" s="10"/>
      <c r="C42" s="10"/>
      <c r="D42" s="10"/>
    </row>
    <row r="43" spans="2:4" ht="12.75">
      <c r="B43" s="10" t="s">
        <v>11</v>
      </c>
      <c r="C43" s="10" t="s">
        <v>16</v>
      </c>
      <c r="D43" s="11">
        <f>SQRT(2*D41/9.8)</f>
        <v>0.32385629357785645</v>
      </c>
    </row>
    <row r="44" spans="2:4" ht="12.75">
      <c r="B44" s="10" t="s">
        <v>12</v>
      </c>
      <c r="C44" s="10" t="s">
        <v>16</v>
      </c>
      <c r="D44" s="11">
        <f>SQRT(2*(D41+D4)/9.8)</f>
        <v>0.32385629357785645</v>
      </c>
    </row>
    <row r="45" spans="2:4" ht="12.75">
      <c r="B45" s="10" t="s">
        <v>13</v>
      </c>
      <c r="C45" s="10" t="s">
        <v>16</v>
      </c>
      <c r="D45" s="11">
        <f>SUM(D43:D44)</f>
        <v>0.6477125871557129</v>
      </c>
    </row>
    <row r="46" spans="2:4" ht="12.75">
      <c r="B46" s="10"/>
      <c r="C46" s="10"/>
      <c r="D46" s="11"/>
    </row>
    <row r="47" spans="2:4" ht="12.75">
      <c r="B47" s="10" t="s">
        <v>31</v>
      </c>
      <c r="C47" s="10" t="s">
        <v>2</v>
      </c>
      <c r="D47" s="10">
        <f>D8</f>
        <v>44</v>
      </c>
    </row>
    <row r="48" spans="2:4" ht="12.75">
      <c r="B48" s="10" t="s">
        <v>17</v>
      </c>
      <c r="C48" s="10" t="s">
        <v>10</v>
      </c>
      <c r="D48" s="11">
        <f>D45*D38</f>
        <v>1.1868617301874345</v>
      </c>
    </row>
    <row r="49" spans="2:5" ht="12.75">
      <c r="B49" s="10"/>
      <c r="C49" s="10" t="s">
        <v>34</v>
      </c>
      <c r="D49" s="12">
        <f>D48*100/2.54</f>
        <v>46.726839771158836</v>
      </c>
      <c r="E49" t="s">
        <v>59</v>
      </c>
    </row>
    <row r="52" spans="2:5" ht="12.75">
      <c r="B52" s="10" t="s">
        <v>76</v>
      </c>
      <c r="C52" s="10" t="s">
        <v>10</v>
      </c>
      <c r="D52" s="11">
        <f>'Trajectory Simulation'!J8</f>
        <v>1.1005109163873188</v>
      </c>
      <c r="E52" t="s">
        <v>57</v>
      </c>
    </row>
    <row r="53" spans="2:5" ht="12.75">
      <c r="B53" s="10"/>
      <c r="C53" s="10" t="s">
        <v>30</v>
      </c>
      <c r="D53" s="18">
        <f>D52*100/2.54</f>
        <v>43.327201432571606</v>
      </c>
      <c r="E53" t="s">
        <v>34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1"/>
  <sheetViews>
    <sheetView workbookViewId="0" topLeftCell="A1">
      <selection activeCell="L7" sqref="L7"/>
    </sheetView>
  </sheetViews>
  <sheetFormatPr defaultColWidth="9.140625" defaultRowHeight="12.75"/>
  <sheetData>
    <row r="1" spans="1:3" ht="12.75">
      <c r="A1" t="s">
        <v>36</v>
      </c>
      <c r="B1">
        <v>0.0024</v>
      </c>
      <c r="C1" t="s">
        <v>26</v>
      </c>
    </row>
    <row r="2" spans="1:3" ht="12.75">
      <c r="A2" t="s">
        <v>37</v>
      </c>
      <c r="B2" s="3">
        <f>'Velocity Calc'!D36</f>
        <v>3.664778958208226</v>
      </c>
      <c r="C2" t="s">
        <v>39</v>
      </c>
    </row>
    <row r="3" spans="1:3" ht="12.75">
      <c r="A3" t="s">
        <v>38</v>
      </c>
      <c r="B3">
        <f>'Velocity Calc'!D7</f>
        <v>60</v>
      </c>
      <c r="C3" t="s">
        <v>2</v>
      </c>
    </row>
    <row r="4" spans="1:3" ht="12.75">
      <c r="A4" t="s">
        <v>46</v>
      </c>
      <c r="B4">
        <v>9.8</v>
      </c>
      <c r="C4" t="s">
        <v>47</v>
      </c>
    </row>
    <row r="5" spans="1:2" ht="12.75">
      <c r="A5" t="s">
        <v>48</v>
      </c>
      <c r="B5">
        <v>0.5</v>
      </c>
    </row>
    <row r="6" spans="1:3" ht="12.75">
      <c r="A6" t="s">
        <v>49</v>
      </c>
      <c r="B6">
        <f>(0.04/2)^2*3.14159</f>
        <v>0.001256636</v>
      </c>
      <c r="C6" t="s">
        <v>50</v>
      </c>
    </row>
    <row r="7" spans="1:3" ht="12.75">
      <c r="A7" t="s">
        <v>51</v>
      </c>
      <c r="B7">
        <v>1</v>
      </c>
      <c r="C7" t="s">
        <v>52</v>
      </c>
    </row>
    <row r="8" spans="1:11" ht="12.75">
      <c r="A8" t="s">
        <v>56</v>
      </c>
      <c r="B8">
        <v>0.015</v>
      </c>
      <c r="C8" t="s">
        <v>55</v>
      </c>
      <c r="J8">
        <f>MAX(J11:J191)</f>
        <v>1.1005109163873188</v>
      </c>
      <c r="K8" t="s">
        <v>10</v>
      </c>
    </row>
    <row r="10" spans="1:9" ht="12.75">
      <c r="A10" t="s">
        <v>35</v>
      </c>
      <c r="B10" t="s">
        <v>40</v>
      </c>
      <c r="C10" t="s">
        <v>41</v>
      </c>
      <c r="D10" t="s">
        <v>42</v>
      </c>
      <c r="E10" t="s">
        <v>43</v>
      </c>
      <c r="F10" t="s">
        <v>53</v>
      </c>
      <c r="G10" t="s">
        <v>54</v>
      </c>
      <c r="H10" t="s">
        <v>44</v>
      </c>
      <c r="I10" t="s">
        <v>45</v>
      </c>
    </row>
    <row r="11" spans="1:10" ht="12.75">
      <c r="A11" s="2">
        <v>0</v>
      </c>
      <c r="B11" s="2">
        <v>0</v>
      </c>
      <c r="C11" s="2">
        <v>0</v>
      </c>
      <c r="D11" s="2">
        <f>B2*COS(RADIANS(B3))</f>
        <v>1.8323894791041135</v>
      </c>
      <c r="E11" s="2">
        <f>B2*SIN(RADIANS(B3))</f>
        <v>3.1737916770629933</v>
      </c>
      <c r="F11" s="2">
        <f>-1/2*$B$7*$B$5*$B$6*D11^2</f>
        <v>-0.0010548363443245716</v>
      </c>
      <c r="G11" s="2">
        <f>IF(E11&gt;0,-1/2*$B$7*$B$5*$B$6*E11^2,1/2*$B$7*$B$5*$B$6*E11^2)</f>
        <v>-0.0031645090329737125</v>
      </c>
      <c r="H11" s="2">
        <f>F11/$B$1</f>
        <v>-0.43951514346857157</v>
      </c>
      <c r="I11" s="2">
        <f>G11/$B$1-$B$4</f>
        <v>-11.118545430405714</v>
      </c>
      <c r="J11">
        <f>IF(C10&lt;0,0,B11)</f>
        <v>0</v>
      </c>
    </row>
    <row r="12" spans="1:10" ht="12.75">
      <c r="A12" s="2">
        <f>A11+$B$8</f>
        <v>0.015</v>
      </c>
      <c r="B12" s="2">
        <f>B11+D11*$B$8</f>
        <v>0.027485842186561703</v>
      </c>
      <c r="C12" s="2">
        <f>C11+E11*$B$8</f>
        <v>0.047606875155944896</v>
      </c>
      <c r="D12" s="2">
        <f>D11+H11*$B$8</f>
        <v>1.825796751952085</v>
      </c>
      <c r="E12" s="2">
        <f>E11+I11*$B$8</f>
        <v>3.0070134956069077</v>
      </c>
      <c r="F12" s="2">
        <f aca="true" t="shared" si="0" ref="F12:F29">-1/2*$B$7*$B$5*$B$6*D12^2</f>
        <v>-0.0010472596386147087</v>
      </c>
      <c r="G12" s="2">
        <f aca="true" t="shared" si="1" ref="G12:G75">IF(E12&gt;0,-1/2*$B$7*$B$5*$B$6*E12^2,1/2*$B$7*$B$5*$B$6*E12^2)</f>
        <v>-0.0028406665698031703</v>
      </c>
      <c r="H12" s="2">
        <f>F12/$B$1</f>
        <v>-0.43635818275612864</v>
      </c>
      <c r="I12" s="2">
        <f>G12/$B$1-$B$4</f>
        <v>-10.983611070751321</v>
      </c>
      <c r="J12">
        <f aca="true" t="shared" si="2" ref="J12:J75">IF(C11&lt;0,0,B12)</f>
        <v>0.027485842186561703</v>
      </c>
    </row>
    <row r="13" spans="1:10" ht="12.75">
      <c r="A13" s="2">
        <f aca="true" t="shared" si="3" ref="A13:A29">A12+$B$8</f>
        <v>0.03</v>
      </c>
      <c r="B13" s="2">
        <f aca="true" t="shared" si="4" ref="B13:B29">B12+D12*$B$8</f>
        <v>0.05487279346584298</v>
      </c>
      <c r="C13" s="2">
        <f aca="true" t="shared" si="5" ref="C13:C29">C12+E12*$B$8</f>
        <v>0.09271207759004851</v>
      </c>
      <c r="D13" s="2">
        <f aca="true" t="shared" si="6" ref="D13:D29">D12+H12*$B$8</f>
        <v>1.819251379210743</v>
      </c>
      <c r="E13" s="2">
        <f aca="true" t="shared" si="7" ref="E13:E29">E12+I12*$B$8</f>
        <v>2.8422593295456378</v>
      </c>
      <c r="F13" s="2">
        <f t="shared" si="0"/>
        <v>-0.0010397643707760406</v>
      </c>
      <c r="G13" s="2">
        <f t="shared" si="1"/>
        <v>-0.0025379140339235407</v>
      </c>
      <c r="H13" s="2">
        <f aca="true" t="shared" si="8" ref="H13:H29">F13/$B$1</f>
        <v>-0.433235154490017</v>
      </c>
      <c r="I13" s="2">
        <f aca="true" t="shared" si="9" ref="I13:I29">G13/$B$1-$B$4</f>
        <v>-10.857464180801475</v>
      </c>
      <c r="J13">
        <f t="shared" si="2"/>
        <v>0.05487279346584298</v>
      </c>
    </row>
    <row r="14" spans="1:10" ht="12.75">
      <c r="A14" s="2">
        <f t="shared" si="3"/>
        <v>0.045</v>
      </c>
      <c r="B14" s="2">
        <f t="shared" si="4"/>
        <v>0.08216156415400412</v>
      </c>
      <c r="C14" s="2">
        <f t="shared" si="5"/>
        <v>0.13534596753323308</v>
      </c>
      <c r="D14" s="2">
        <f t="shared" si="6"/>
        <v>1.8127528518933926</v>
      </c>
      <c r="E14" s="2">
        <f t="shared" si="7"/>
        <v>2.6793973668336157</v>
      </c>
      <c r="F14" s="2">
        <f t="shared" si="0"/>
        <v>-0.0010323493768343809</v>
      </c>
      <c r="G14" s="2">
        <f t="shared" si="1"/>
        <v>-0.002255400946379657</v>
      </c>
      <c r="H14" s="2">
        <f t="shared" si="8"/>
        <v>-0.43014557368099204</v>
      </c>
      <c r="I14" s="2">
        <f t="shared" si="9"/>
        <v>-10.739750394324858</v>
      </c>
      <c r="J14">
        <f t="shared" si="2"/>
        <v>0.08216156415400412</v>
      </c>
    </row>
    <row r="15" spans="1:10" ht="12.75">
      <c r="A15" s="2">
        <f t="shared" si="3"/>
        <v>0.06</v>
      </c>
      <c r="B15" s="2">
        <f t="shared" si="4"/>
        <v>0.10935285693240501</v>
      </c>
      <c r="C15" s="2">
        <f t="shared" si="5"/>
        <v>0.1755369280357373</v>
      </c>
      <c r="D15" s="2">
        <f t="shared" si="6"/>
        <v>1.8063006682881777</v>
      </c>
      <c r="E15" s="2">
        <f t="shared" si="7"/>
        <v>2.5183011109187428</v>
      </c>
      <c r="F15" s="2">
        <f t="shared" si="0"/>
        <v>-0.0010250135135516888</v>
      </c>
      <c r="G15" s="2">
        <f t="shared" si="1"/>
        <v>-0.0019923462650070917</v>
      </c>
      <c r="H15" s="2">
        <f t="shared" si="8"/>
        <v>-0.42708896397987034</v>
      </c>
      <c r="I15" s="2">
        <f t="shared" si="9"/>
        <v>-10.63014427708629</v>
      </c>
      <c r="J15">
        <f t="shared" si="2"/>
        <v>0.10935285693240501</v>
      </c>
    </row>
    <row r="16" spans="1:10" ht="12.75">
      <c r="A16" s="2">
        <f t="shared" si="3"/>
        <v>0.075</v>
      </c>
      <c r="B16" s="2">
        <f t="shared" si="4"/>
        <v>0.13644736695672768</v>
      </c>
      <c r="C16" s="2">
        <f t="shared" si="5"/>
        <v>0.21331144469951846</v>
      </c>
      <c r="D16" s="2">
        <f t="shared" si="6"/>
        <v>1.7998943338284796</v>
      </c>
      <c r="E16" s="2">
        <f t="shared" si="7"/>
        <v>2.3588489467624485</v>
      </c>
      <c r="F16" s="2">
        <f t="shared" si="0"/>
        <v>-0.0010177556579840888</v>
      </c>
      <c r="G16" s="2">
        <f t="shared" si="1"/>
        <v>-0.0017480335658119153</v>
      </c>
      <c r="H16" s="2">
        <f t="shared" si="8"/>
        <v>-0.42406485749337036</v>
      </c>
      <c r="I16" s="2">
        <f t="shared" si="9"/>
        <v>-10.528347319088299</v>
      </c>
      <c r="J16">
        <f t="shared" si="2"/>
        <v>0.13644736695672768</v>
      </c>
    </row>
    <row r="17" spans="1:10" ht="12.75">
      <c r="A17" s="2">
        <f t="shared" si="3"/>
        <v>0.09</v>
      </c>
      <c r="B17" s="2">
        <f t="shared" si="4"/>
        <v>0.16344578196415488</v>
      </c>
      <c r="C17" s="2">
        <f t="shared" si="5"/>
        <v>0.2486941789009552</v>
      </c>
      <c r="D17" s="2">
        <f t="shared" si="6"/>
        <v>1.793533360966079</v>
      </c>
      <c r="E17" s="2">
        <f t="shared" si="7"/>
        <v>2.200923736976124</v>
      </c>
      <c r="F17" s="2">
        <f t="shared" si="0"/>
        <v>-0.0010105747070508467</v>
      </c>
      <c r="G17" s="2">
        <f t="shared" si="1"/>
        <v>-0.001521806709321335</v>
      </c>
      <c r="H17" s="2">
        <f t="shared" si="8"/>
        <v>-0.42107279460451946</v>
      </c>
      <c r="I17" s="2">
        <f t="shared" si="9"/>
        <v>-10.43408612888389</v>
      </c>
      <c r="J17">
        <f t="shared" si="2"/>
        <v>0.16344578196415488</v>
      </c>
    </row>
    <row r="18" spans="1:10" ht="12.75">
      <c r="A18" s="2">
        <f t="shared" si="3"/>
        <v>0.105</v>
      </c>
      <c r="B18" s="2">
        <f t="shared" si="4"/>
        <v>0.19034878237864605</v>
      </c>
      <c r="C18" s="2">
        <f t="shared" si="5"/>
        <v>0.28170803495559704</v>
      </c>
      <c r="D18" s="2">
        <f t="shared" si="6"/>
        <v>1.7872172690470112</v>
      </c>
      <c r="E18" s="2">
        <f t="shared" si="7"/>
        <v>2.0444124450428656</v>
      </c>
      <c r="F18" s="2">
        <f t="shared" si="0"/>
        <v>-0.001003469577113993</v>
      </c>
      <c r="G18" s="2">
        <f t="shared" si="1"/>
        <v>-0.0013130659450071164</v>
      </c>
      <c r="H18" s="2">
        <f t="shared" si="8"/>
        <v>-0.41811232379749713</v>
      </c>
      <c r="I18" s="2">
        <f t="shared" si="9"/>
        <v>-10.347110810419633</v>
      </c>
      <c r="J18">
        <f t="shared" si="2"/>
        <v>0.19034878237864605</v>
      </c>
    </row>
    <row r="19" spans="1:10" ht="12.75">
      <c r="A19" s="2">
        <f t="shared" si="3"/>
        <v>0.12</v>
      </c>
      <c r="B19" s="2">
        <f t="shared" si="4"/>
        <v>0.21715704141435122</v>
      </c>
      <c r="C19" s="2">
        <f t="shared" si="5"/>
        <v>0.31237422163124</v>
      </c>
      <c r="D19" s="2">
        <f t="shared" si="6"/>
        <v>1.7809455841900488</v>
      </c>
      <c r="E19" s="2">
        <f t="shared" si="7"/>
        <v>1.8892057828865711</v>
      </c>
      <c r="F19" s="2">
        <f t="shared" si="0"/>
        <v>-0.0009964392035682961</v>
      </c>
      <c r="G19" s="2">
        <f t="shared" si="1"/>
        <v>-0.0011212644125488322</v>
      </c>
      <c r="H19" s="2">
        <f t="shared" si="8"/>
        <v>-0.4151830014867901</v>
      </c>
      <c r="I19" s="2">
        <f t="shared" si="9"/>
        <v>-10.267193505228681</v>
      </c>
      <c r="J19">
        <f t="shared" si="2"/>
        <v>0.21715704141435122</v>
      </c>
    </row>
    <row r="20" spans="1:10" ht="12.75">
      <c r="A20" s="2">
        <f t="shared" si="3"/>
        <v>0.135</v>
      </c>
      <c r="B20" s="2">
        <f t="shared" si="4"/>
        <v>0.24387122517720194</v>
      </c>
      <c r="C20" s="2">
        <f t="shared" si="5"/>
        <v>0.3407123083745386</v>
      </c>
      <c r="D20" s="2">
        <f t="shared" si="6"/>
        <v>1.774717839167747</v>
      </c>
      <c r="E20" s="2">
        <f t="shared" si="7"/>
        <v>1.735197880308141</v>
      </c>
      <c r="F20" s="2">
        <f t="shared" si="0"/>
        <v>-0.0009894825404412914</v>
      </c>
      <c r="G20" s="2">
        <f t="shared" si="1"/>
        <v>-0.00094590500367905</v>
      </c>
      <c r="H20" s="2">
        <f t="shared" si="8"/>
        <v>-0.4122843918505381</v>
      </c>
      <c r="I20" s="2">
        <f t="shared" si="9"/>
        <v>-10.194127084866272</v>
      </c>
      <c r="J20">
        <f t="shared" si="2"/>
        <v>0.24387122517720194</v>
      </c>
    </row>
    <row r="21" spans="1:10" ht="12.75">
      <c r="A21" s="2">
        <f t="shared" si="3"/>
        <v>0.15000000000000002</v>
      </c>
      <c r="B21" s="2">
        <f t="shared" si="4"/>
        <v>0.27049199276471814</v>
      </c>
      <c r="C21" s="2">
        <f t="shared" si="5"/>
        <v>0.3667402765791607</v>
      </c>
      <c r="D21" s="2">
        <f t="shared" si="6"/>
        <v>1.768533573289989</v>
      </c>
      <c r="E21" s="2">
        <f t="shared" si="7"/>
        <v>1.582285974035147</v>
      </c>
      <c r="F21" s="2">
        <f t="shared" si="0"/>
        <v>-0.0009825985600030876</v>
      </c>
      <c r="G21" s="2">
        <f t="shared" si="1"/>
        <v>-0.0007865375527349799</v>
      </c>
      <c r="H21" s="2">
        <f t="shared" si="8"/>
        <v>-0.4094160666679532</v>
      </c>
      <c r="I21" s="2">
        <f t="shared" si="9"/>
        <v>-10.127723980306243</v>
      </c>
      <c r="J21">
        <f t="shared" si="2"/>
        <v>0.27049199276471814</v>
      </c>
    </row>
    <row r="22" spans="1:10" ht="12.75">
      <c r="A22" s="2">
        <f t="shared" si="3"/>
        <v>0.16500000000000004</v>
      </c>
      <c r="B22" s="2">
        <f t="shared" si="4"/>
        <v>0.29701999636406795</v>
      </c>
      <c r="C22" s="2">
        <f t="shared" si="5"/>
        <v>0.3904745661896879</v>
      </c>
      <c r="D22" s="2">
        <f t="shared" si="6"/>
        <v>1.7623923322899697</v>
      </c>
      <c r="E22" s="2">
        <f t="shared" si="7"/>
        <v>1.4303701143305534</v>
      </c>
      <c r="F22" s="2">
        <f t="shared" si="0"/>
        <v>-0.0009757862523856797</v>
      </c>
      <c r="G22" s="2">
        <f t="shared" si="1"/>
        <v>-0.0006427563279141514</v>
      </c>
      <c r="H22" s="2">
        <f t="shared" si="8"/>
        <v>-0.4065776051606999</v>
      </c>
      <c r="I22" s="2">
        <f t="shared" si="9"/>
        <v>-10.067815136630896</v>
      </c>
      <c r="J22">
        <f t="shared" si="2"/>
        <v>0.29701999636406795</v>
      </c>
    </row>
    <row r="23" spans="1:10" ht="12.75">
      <c r="A23" s="2">
        <f t="shared" si="3"/>
        <v>0.18000000000000005</v>
      </c>
      <c r="B23" s="2">
        <f t="shared" si="4"/>
        <v>0.3234558813484175</v>
      </c>
      <c r="C23" s="2">
        <f t="shared" si="5"/>
        <v>0.4119301179046462</v>
      </c>
      <c r="D23" s="2">
        <f t="shared" si="6"/>
        <v>1.7562936682125592</v>
      </c>
      <c r="E23" s="2">
        <f t="shared" si="7"/>
        <v>1.27935288728109</v>
      </c>
      <c r="F23" s="2">
        <f t="shared" si="0"/>
        <v>-0.000969044625211499</v>
      </c>
      <c r="G23" s="2">
        <f t="shared" si="1"/>
        <v>-0.0005141977986668817</v>
      </c>
      <c r="H23" s="2">
        <f t="shared" si="8"/>
        <v>-0.4037685938381246</v>
      </c>
      <c r="I23" s="2">
        <f t="shared" si="9"/>
        <v>-10.014249082777868</v>
      </c>
      <c r="J23">
        <f t="shared" si="2"/>
        <v>0.3234558813484175</v>
      </c>
    </row>
    <row r="24" spans="1:10" ht="12.75">
      <c r="A24" s="2">
        <f t="shared" si="3"/>
        <v>0.19500000000000006</v>
      </c>
      <c r="B24" s="2">
        <f t="shared" si="4"/>
        <v>0.34980028637160593</v>
      </c>
      <c r="C24" s="2">
        <f t="shared" si="5"/>
        <v>0.4311204112138625</v>
      </c>
      <c r="D24" s="2">
        <f t="shared" si="6"/>
        <v>1.7502371393049874</v>
      </c>
      <c r="E24" s="2">
        <f t="shared" si="7"/>
        <v>1.129139151039422</v>
      </c>
      <c r="F24" s="2">
        <f t="shared" si="0"/>
        <v>-0.0009623727032309514</v>
      </c>
      <c r="G24" s="2">
        <f t="shared" si="1"/>
        <v>-0.00040053865771711155</v>
      </c>
      <c r="H24" s="2">
        <f t="shared" si="8"/>
        <v>-0.4009886263462298</v>
      </c>
      <c r="I24" s="2">
        <f t="shared" si="9"/>
        <v>-9.96689110738213</v>
      </c>
      <c r="J24">
        <f t="shared" si="2"/>
        <v>0.34980028637160593</v>
      </c>
    </row>
    <row r="25" spans="1:10" ht="12.75">
      <c r="A25" s="2">
        <f t="shared" si="3"/>
        <v>0.21000000000000008</v>
      </c>
      <c r="B25" s="2">
        <f t="shared" si="4"/>
        <v>0.37605384346118076</v>
      </c>
      <c r="C25" s="2">
        <f t="shared" si="5"/>
        <v>0.44805749847945386</v>
      </c>
      <c r="D25" s="2">
        <f t="shared" si="6"/>
        <v>1.744222309909794</v>
      </c>
      <c r="E25" s="2">
        <f t="shared" si="7"/>
        <v>0.97963578442869</v>
      </c>
      <c r="F25" s="2">
        <f t="shared" si="0"/>
        <v>-0.0009557695279686916</v>
      </c>
      <c r="G25" s="2">
        <f t="shared" si="1"/>
        <v>-0.0003014940789387806</v>
      </c>
      <c r="H25" s="2">
        <f t="shared" si="8"/>
        <v>-0.3982373033202882</v>
      </c>
      <c r="I25" s="2">
        <f t="shared" si="9"/>
        <v>-9.92562253289116</v>
      </c>
      <c r="J25">
        <f t="shared" si="2"/>
        <v>0.37605384346118076</v>
      </c>
    </row>
    <row r="26" spans="1:10" ht="12.75">
      <c r="A26" s="2">
        <f t="shared" si="3"/>
        <v>0.2250000000000001</v>
      </c>
      <c r="B26" s="2">
        <f t="shared" si="4"/>
        <v>0.40221717810982766</v>
      </c>
      <c r="C26" s="2">
        <f t="shared" si="5"/>
        <v>0.4627520352458842</v>
      </c>
      <c r="D26" s="2">
        <f t="shared" si="6"/>
        <v>1.7382487503599897</v>
      </c>
      <c r="E26" s="2">
        <f t="shared" si="7"/>
        <v>0.8307514464353226</v>
      </c>
      <c r="F26" s="2">
        <f t="shared" si="0"/>
        <v>-0.000949234157378395</v>
      </c>
      <c r="G26" s="2">
        <f t="shared" si="1"/>
        <v>-0.0002168161947734305</v>
      </c>
      <c r="H26" s="2">
        <f t="shared" si="8"/>
        <v>-0.39551423224099796</v>
      </c>
      <c r="I26" s="2">
        <f t="shared" si="9"/>
        <v>-9.890340081155596</v>
      </c>
      <c r="J26">
        <f t="shared" si="2"/>
        <v>0.40221717810982766</v>
      </c>
    </row>
    <row r="27" spans="1:10" ht="12.75">
      <c r="A27" s="2">
        <f t="shared" si="3"/>
        <v>0.2400000000000001</v>
      </c>
      <c r="B27" s="2">
        <f t="shared" si="4"/>
        <v>0.4282909093652275</v>
      </c>
      <c r="C27" s="2">
        <f t="shared" si="5"/>
        <v>0.47521330694241404</v>
      </c>
      <c r="D27" s="2">
        <f t="shared" si="6"/>
        <v>1.7323160368763748</v>
      </c>
      <c r="E27" s="2">
        <f t="shared" si="7"/>
        <v>0.6823963452179886</v>
      </c>
      <c r="F27" s="2">
        <f t="shared" si="0"/>
        <v>-0.0009427656655057953</v>
      </c>
      <c r="G27" s="2">
        <f t="shared" si="1"/>
        <v>-0.00014629277909633938</v>
      </c>
      <c r="H27" s="2">
        <f t="shared" si="8"/>
        <v>-0.3928190272940814</v>
      </c>
      <c r="I27" s="2">
        <f t="shared" si="9"/>
        <v>-9.860955324623475</v>
      </c>
      <c r="J27">
        <f t="shared" si="2"/>
        <v>0.4282909093652275</v>
      </c>
    </row>
    <row r="28" spans="1:10" ht="12.75">
      <c r="A28" s="2">
        <f t="shared" si="3"/>
        <v>0.2550000000000001</v>
      </c>
      <c r="B28" s="2">
        <f t="shared" si="4"/>
        <v>0.45427564991837316</v>
      </c>
      <c r="C28" s="2">
        <f t="shared" si="5"/>
        <v>0.48544925212068385</v>
      </c>
      <c r="D28" s="2">
        <f t="shared" si="6"/>
        <v>1.7264237514669636</v>
      </c>
      <c r="E28" s="2">
        <f t="shared" si="7"/>
        <v>0.5344820153486365</v>
      </c>
      <c r="F28" s="2">
        <f t="shared" si="0"/>
        <v>-0.0009363631421597599</v>
      </c>
      <c r="G28" s="2">
        <f t="shared" si="1"/>
        <v>-8.974612345851024E-05</v>
      </c>
      <c r="H28" s="2">
        <f t="shared" si="8"/>
        <v>-0.3901513092332333</v>
      </c>
      <c r="I28" s="2">
        <f t="shared" si="9"/>
        <v>-9.837394218107713</v>
      </c>
      <c r="J28">
        <f t="shared" si="2"/>
        <v>0.45427564991837316</v>
      </c>
    </row>
    <row r="29" spans="1:10" ht="12.75">
      <c r="A29" s="2">
        <f t="shared" si="3"/>
        <v>0.27000000000000013</v>
      </c>
      <c r="B29" s="2">
        <f t="shared" si="4"/>
        <v>0.4801720061903776</v>
      </c>
      <c r="C29" s="2">
        <f t="shared" si="5"/>
        <v>0.4934664823509134</v>
      </c>
      <c r="D29" s="2">
        <f t="shared" si="6"/>
        <v>1.720571481828465</v>
      </c>
      <c r="E29" s="2">
        <f t="shared" si="7"/>
        <v>0.3869211020770208</v>
      </c>
      <c r="F29" s="2">
        <f t="shared" si="0"/>
        <v>-0.0009300256925911884</v>
      </c>
      <c r="G29" s="2">
        <f t="shared" si="1"/>
        <v>-4.7032096481341816E-05</v>
      </c>
      <c r="H29" s="2">
        <f t="shared" si="8"/>
        <v>-0.3875107052463285</v>
      </c>
      <c r="I29" s="2">
        <f t="shared" si="9"/>
        <v>-9.819596706867227</v>
      </c>
      <c r="J29">
        <f t="shared" si="2"/>
        <v>0.4801720061903776</v>
      </c>
    </row>
    <row r="30" spans="1:10" ht="12.75">
      <c r="A30" s="2">
        <f aca="true" t="shared" si="10" ref="A30:A93">A29+$B$8</f>
        <v>0.28500000000000014</v>
      </c>
      <c r="B30" s="2">
        <f aca="true" t="shared" si="11" ref="B30:B93">B29+D29*$B$8</f>
        <v>0.5059805784178045</v>
      </c>
      <c r="C30" s="2">
        <f aca="true" t="shared" si="12" ref="C30:C93">C29+E29*$B$8</f>
        <v>0.4992702988820687</v>
      </c>
      <c r="D30" s="2">
        <f aca="true" t="shared" si="13" ref="D30:D93">D29+H29*$B$8</f>
        <v>1.71475882124977</v>
      </c>
      <c r="E30" s="2">
        <f aca="true" t="shared" si="14" ref="E30:E93">E29+I29*$B$8</f>
        <v>0.2396271514740124</v>
      </c>
      <c r="F30" s="2">
        <f aca="true" t="shared" si="15" ref="F30:F93">-1/2*$B$7*$B$5*$B$6*D30^2</f>
        <v>-0.0009237524371795184</v>
      </c>
      <c r="G30" s="2">
        <f t="shared" si="1"/>
        <v>-1.803937788749852E-05</v>
      </c>
      <c r="H30" s="2">
        <f aca="true" t="shared" si="16" ref="H30:H93">F30/$B$1</f>
        <v>-0.38489684882479935</v>
      </c>
      <c r="I30" s="2">
        <f aca="true" t="shared" si="17" ref="I30:I93">G30/$B$1-$B$4</f>
        <v>-9.807516407453125</v>
      </c>
      <c r="J30">
        <f t="shared" si="2"/>
        <v>0.5059805784178045</v>
      </c>
    </row>
    <row r="31" spans="1:10" ht="12.75">
      <c r="A31" s="2">
        <f t="shared" si="10"/>
        <v>0.30000000000000016</v>
      </c>
      <c r="B31" s="2">
        <f t="shared" si="11"/>
        <v>0.5317019607365511</v>
      </c>
      <c r="C31" s="2">
        <f t="shared" si="12"/>
        <v>0.5028647061541789</v>
      </c>
      <c r="D31" s="2">
        <f t="shared" si="13"/>
        <v>1.708985368517398</v>
      </c>
      <c r="E31" s="2">
        <f t="shared" si="14"/>
        <v>0.09251440536221553</v>
      </c>
      <c r="F31" s="2">
        <f t="shared" si="15"/>
        <v>-0.0009175425111266348</v>
      </c>
      <c r="G31" s="2">
        <f t="shared" si="1"/>
        <v>-2.688860240167365E-06</v>
      </c>
      <c r="H31" s="2">
        <f t="shared" si="16"/>
        <v>-0.38230937963609785</v>
      </c>
      <c r="I31" s="2">
        <f t="shared" si="17"/>
        <v>-9.801120358433403</v>
      </c>
      <c r="J31">
        <f t="shared" si="2"/>
        <v>0.5317019607365511</v>
      </c>
    </row>
    <row r="32" spans="1:10" ht="12.75">
      <c r="A32" s="2">
        <f t="shared" si="10"/>
        <v>0.31500000000000017</v>
      </c>
      <c r="B32" s="2">
        <f t="shared" si="11"/>
        <v>0.557336741264312</v>
      </c>
      <c r="C32" s="2">
        <f t="shared" si="12"/>
        <v>0.5042524222346121</v>
      </c>
      <c r="D32" s="2">
        <f t="shared" si="13"/>
        <v>1.7032507278228564</v>
      </c>
      <c r="E32" s="2">
        <f t="shared" si="14"/>
        <v>-0.054502400014285524</v>
      </c>
      <c r="F32" s="2">
        <f t="shared" si="15"/>
        <v>-0.000911395064157985</v>
      </c>
      <c r="G32" s="2">
        <f t="shared" si="1"/>
        <v>9.332129560431613E-07</v>
      </c>
      <c r="H32" s="2">
        <f t="shared" si="16"/>
        <v>-0.37974794339916046</v>
      </c>
      <c r="I32" s="2">
        <f t="shared" si="17"/>
        <v>-9.799611161268317</v>
      </c>
      <c r="J32">
        <f t="shared" si="2"/>
        <v>0.557336741264312</v>
      </c>
    </row>
    <row r="33" spans="1:10" ht="12.75">
      <c r="A33" s="2">
        <f t="shared" si="10"/>
        <v>0.3300000000000002</v>
      </c>
      <c r="B33" s="2">
        <f t="shared" si="11"/>
        <v>0.5828855021816548</v>
      </c>
      <c r="C33" s="2">
        <f t="shared" si="12"/>
        <v>0.5034348862343978</v>
      </c>
      <c r="D33" s="2">
        <f t="shared" si="13"/>
        <v>1.6975545086718689</v>
      </c>
      <c r="E33" s="2">
        <f t="shared" si="14"/>
        <v>-0.20149656743331026</v>
      </c>
      <c r="F33" s="2">
        <f t="shared" si="15"/>
        <v>-0.0009053092602307037</v>
      </c>
      <c r="G33" s="2">
        <f t="shared" si="1"/>
        <v>1.2755127677648953E-05</v>
      </c>
      <c r="H33" s="2">
        <f t="shared" si="16"/>
        <v>-0.37721219176279325</v>
      </c>
      <c r="I33" s="2">
        <f t="shared" si="17"/>
        <v>-9.794685363467647</v>
      </c>
      <c r="J33">
        <f t="shared" si="2"/>
        <v>0.5828855021816548</v>
      </c>
    </row>
    <row r="34" spans="1:10" ht="12.75">
      <c r="A34" s="2">
        <f t="shared" si="10"/>
        <v>0.3450000000000002</v>
      </c>
      <c r="B34" s="2">
        <f t="shared" si="11"/>
        <v>0.6083488198117328</v>
      </c>
      <c r="C34" s="2">
        <f t="shared" si="12"/>
        <v>0.5004124377228981</v>
      </c>
      <c r="D34" s="2">
        <f t="shared" si="13"/>
        <v>1.691896325795427</v>
      </c>
      <c r="E34" s="2">
        <f t="shared" si="14"/>
        <v>-0.34841684788532495</v>
      </c>
      <c r="F34" s="2">
        <f t="shared" si="15"/>
        <v>-0.0008992842772485618</v>
      </c>
      <c r="G34" s="2">
        <f t="shared" si="1"/>
        <v>3.813711185925111E-05</v>
      </c>
      <c r="H34" s="2">
        <f t="shared" si="16"/>
        <v>-0.37470178218690076</v>
      </c>
      <c r="I34" s="2">
        <f t="shared" si="17"/>
        <v>-9.784109536725312</v>
      </c>
      <c r="J34">
        <f t="shared" si="2"/>
        <v>0.6083488198117328</v>
      </c>
    </row>
    <row r="35" spans="1:10" ht="12.75">
      <c r="A35" s="2">
        <f t="shared" si="10"/>
        <v>0.3600000000000002</v>
      </c>
      <c r="B35" s="2">
        <f t="shared" si="11"/>
        <v>0.6337272646986642</v>
      </c>
      <c r="C35" s="2">
        <f t="shared" si="12"/>
        <v>0.49518618500461825</v>
      </c>
      <c r="D35" s="2">
        <f t="shared" si="13"/>
        <v>1.6862757990626234</v>
      </c>
      <c r="E35" s="2">
        <f t="shared" si="14"/>
        <v>-0.49517849093620464</v>
      </c>
      <c r="F35" s="2">
        <f t="shared" si="15"/>
        <v>-0.0008933193067835568</v>
      </c>
      <c r="G35" s="2">
        <f t="shared" si="1"/>
        <v>7.703233277248291E-05</v>
      </c>
      <c r="H35" s="2">
        <f t="shared" si="16"/>
        <v>-0.37221637782648204</v>
      </c>
      <c r="I35" s="2">
        <f t="shared" si="17"/>
        <v>-9.767903194678134</v>
      </c>
      <c r="J35">
        <f t="shared" si="2"/>
        <v>0.6337272646986642</v>
      </c>
    </row>
    <row r="36" spans="1:10" ht="12.75">
      <c r="A36" s="2">
        <f t="shared" si="10"/>
        <v>0.3750000000000002</v>
      </c>
      <c r="B36" s="2">
        <f t="shared" si="11"/>
        <v>0.6590214016846035</v>
      </c>
      <c r="C36" s="2">
        <f t="shared" si="12"/>
        <v>0.48775850764057516</v>
      </c>
      <c r="D36" s="2">
        <f t="shared" si="13"/>
        <v>1.6806925533952262</v>
      </c>
      <c r="E36" s="2">
        <f t="shared" si="14"/>
        <v>-0.6416970388563766</v>
      </c>
      <c r="F36" s="2">
        <f t="shared" si="15"/>
        <v>-0.0008874135538039709</v>
      </c>
      <c r="G36" s="2">
        <f t="shared" si="1"/>
        <v>0.00012936285039784988</v>
      </c>
      <c r="H36" s="2">
        <f t="shared" si="16"/>
        <v>-0.36975564741832123</v>
      </c>
      <c r="I36" s="2">
        <f t="shared" si="17"/>
        <v>-9.74609881233423</v>
      </c>
      <c r="J36">
        <f t="shared" si="2"/>
        <v>0.6590214016846035</v>
      </c>
    </row>
    <row r="37" spans="1:10" ht="12.75">
      <c r="A37" s="2">
        <f t="shared" si="10"/>
        <v>0.39000000000000024</v>
      </c>
      <c r="B37" s="2">
        <f t="shared" si="11"/>
        <v>0.6842317899855319</v>
      </c>
      <c r="C37" s="2">
        <f t="shared" si="12"/>
        <v>0.4781330520577295</v>
      </c>
      <c r="D37" s="2">
        <f t="shared" si="13"/>
        <v>1.6751462186839514</v>
      </c>
      <c r="E37" s="2">
        <f t="shared" si="14"/>
        <v>-0.7878885210413901</v>
      </c>
      <c r="F37" s="2">
        <f t="shared" si="15"/>
        <v>-0.0008815662364087196</v>
      </c>
      <c r="G37" s="2">
        <f t="shared" si="1"/>
        <v>0.00019501995514201233</v>
      </c>
      <c r="H37" s="2">
        <f t="shared" si="16"/>
        <v>-0.3673192651702999</v>
      </c>
      <c r="I37" s="2">
        <f t="shared" si="17"/>
        <v>-9.718741685357495</v>
      </c>
      <c r="J37">
        <f t="shared" si="2"/>
        <v>0.6842317899855319</v>
      </c>
    </row>
    <row r="38" spans="1:10" ht="12.75">
      <c r="A38" s="2">
        <f t="shared" si="10"/>
        <v>0.40500000000000025</v>
      </c>
      <c r="B38" s="2">
        <f t="shared" si="11"/>
        <v>0.7093589832657912</v>
      </c>
      <c r="C38" s="2">
        <f t="shared" si="12"/>
        <v>0.4663147242421086</v>
      </c>
      <c r="D38" s="2">
        <f t="shared" si="13"/>
        <v>1.6696364297063968</v>
      </c>
      <c r="E38" s="2">
        <f t="shared" si="14"/>
        <v>-0.9336696463217524</v>
      </c>
      <c r="F38" s="2">
        <f t="shared" si="15"/>
        <v>-0.0008757765855678323</v>
      </c>
      <c r="G38" s="2">
        <f t="shared" si="1"/>
        <v>0.0002738646551595976</v>
      </c>
      <c r="H38" s="2">
        <f t="shared" si="16"/>
        <v>-0.36490691065326347</v>
      </c>
      <c r="I38" s="2">
        <f t="shared" si="17"/>
        <v>-9.685889727016836</v>
      </c>
      <c r="J38">
        <f t="shared" si="2"/>
        <v>0.7093589832657912</v>
      </c>
    </row>
    <row r="39" spans="1:10" ht="12.75">
      <c r="A39" s="2">
        <f t="shared" si="10"/>
        <v>0.42000000000000026</v>
      </c>
      <c r="B39" s="2">
        <f t="shared" si="11"/>
        <v>0.7344035297113871</v>
      </c>
      <c r="C39" s="2">
        <f t="shared" si="12"/>
        <v>0.45230967954728235</v>
      </c>
      <c r="D39" s="2">
        <f t="shared" si="13"/>
        <v>1.664162826046598</v>
      </c>
      <c r="E39" s="2">
        <f t="shared" si="14"/>
        <v>-1.078957992227005</v>
      </c>
      <c r="F39" s="2">
        <f t="shared" si="15"/>
        <v>-0.0008700438448688992</v>
      </c>
      <c r="G39" s="2">
        <f t="shared" si="1"/>
        <v>0.00036572830948851577</v>
      </c>
      <c r="H39" s="2">
        <f t="shared" si="16"/>
        <v>-0.3625182686953747</v>
      </c>
      <c r="I39" s="2">
        <f t="shared" si="17"/>
        <v>-9.647613204379786</v>
      </c>
      <c r="J39">
        <f t="shared" si="2"/>
        <v>0.7344035297113871</v>
      </c>
    </row>
    <row r="40" spans="1:10" ht="12.75">
      <c r="A40" s="2">
        <f t="shared" si="10"/>
        <v>0.4350000000000003</v>
      </c>
      <c r="B40" s="2">
        <f t="shared" si="11"/>
        <v>0.7593659721020861</v>
      </c>
      <c r="C40" s="2">
        <f t="shared" si="12"/>
        <v>0.4361253096638773</v>
      </c>
      <c r="D40" s="2">
        <f t="shared" si="13"/>
        <v>1.6587250520161674</v>
      </c>
      <c r="E40" s="2">
        <f t="shared" si="14"/>
        <v>-1.2236721902927017</v>
      </c>
      <c r="F40" s="2">
        <f t="shared" si="15"/>
        <v>-0.0008643672702693272</v>
      </c>
      <c r="G40" s="2">
        <f t="shared" si="1"/>
        <v>0.00047041340200591975</v>
      </c>
      <c r="H40" s="2">
        <f t="shared" si="16"/>
        <v>-0.36015302927888637</v>
      </c>
      <c r="I40" s="2">
        <f t="shared" si="17"/>
        <v>-9.603994415830867</v>
      </c>
      <c r="J40">
        <f t="shared" si="2"/>
        <v>0.7593659721020861</v>
      </c>
    </row>
    <row r="41" spans="1:10" ht="12.75">
      <c r="A41" s="2">
        <f t="shared" si="10"/>
        <v>0.4500000000000003</v>
      </c>
      <c r="B41" s="2">
        <f t="shared" si="11"/>
        <v>0.7842468478823287</v>
      </c>
      <c r="C41" s="2">
        <f t="shared" si="12"/>
        <v>0.4177702268094868</v>
      </c>
      <c r="D41" s="2">
        <f t="shared" si="13"/>
        <v>1.6533227565769841</v>
      </c>
      <c r="E41" s="2">
        <f t="shared" si="14"/>
        <v>-1.3677321065301646</v>
      </c>
      <c r="F41" s="2">
        <f t="shared" si="15"/>
        <v>-0.0008587461298542587</v>
      </c>
      <c r="G41" s="2">
        <f t="shared" si="1"/>
        <v>0.0005876944500706227</v>
      </c>
      <c r="H41" s="2">
        <f t="shared" si="16"/>
        <v>-0.35781088743927447</v>
      </c>
      <c r="I41" s="2">
        <f t="shared" si="17"/>
        <v>-9.555127312470574</v>
      </c>
      <c r="J41">
        <f t="shared" si="2"/>
        <v>0.7842468478823287</v>
      </c>
    </row>
    <row r="42" spans="1:10" ht="12.75">
      <c r="A42" s="2">
        <f t="shared" si="10"/>
        <v>0.4650000000000003</v>
      </c>
      <c r="B42" s="2">
        <f t="shared" si="11"/>
        <v>0.8090466892309834</v>
      </c>
      <c r="C42" s="2">
        <f t="shared" si="12"/>
        <v>0.3972542452115343</v>
      </c>
      <c r="D42" s="2">
        <f t="shared" si="13"/>
        <v>1.647955593265395</v>
      </c>
      <c r="E42" s="2">
        <f t="shared" si="14"/>
        <v>-1.5110590162172233</v>
      </c>
      <c r="F42" s="2">
        <f t="shared" si="15"/>
        <v>-0.0008531797035999984</v>
      </c>
      <c r="G42" s="2">
        <f t="shared" si="1"/>
        <v>0.000717319040651016</v>
      </c>
      <c r="H42" s="2">
        <f t="shared" si="16"/>
        <v>-0.35549154316666604</v>
      </c>
      <c r="I42" s="2">
        <f t="shared" si="17"/>
        <v>-9.50111706639541</v>
      </c>
      <c r="J42">
        <f t="shared" si="2"/>
        <v>0.8090466892309834</v>
      </c>
    </row>
    <row r="43" spans="1:10" ht="12.75">
      <c r="A43" s="2">
        <f t="shared" si="10"/>
        <v>0.4800000000000003</v>
      </c>
      <c r="B43" s="2">
        <f t="shared" si="11"/>
        <v>0.8337660231299644</v>
      </c>
      <c r="C43" s="2">
        <f t="shared" si="12"/>
        <v>0.37458835996827594</v>
      </c>
      <c r="D43" s="2">
        <f t="shared" si="13"/>
        <v>1.6426232201178952</v>
      </c>
      <c r="E43" s="2">
        <f t="shared" si="14"/>
        <v>-1.6535757722131543</v>
      </c>
      <c r="F43" s="2">
        <f t="shared" si="15"/>
        <v>-0.0008476672831428118</v>
      </c>
      <c r="G43" s="2">
        <f t="shared" si="1"/>
        <v>0.0008590089857580811</v>
      </c>
      <c r="H43" s="2">
        <f t="shared" si="16"/>
        <v>-0.3531947013095049</v>
      </c>
      <c r="I43" s="2">
        <f t="shared" si="17"/>
        <v>-9.442079589267466</v>
      </c>
      <c r="J43">
        <f t="shared" si="2"/>
        <v>0.8337660231299644</v>
      </c>
    </row>
    <row r="44" spans="1:10" ht="12.75">
      <c r="A44" s="2">
        <f t="shared" si="10"/>
        <v>0.49500000000000033</v>
      </c>
      <c r="B44" s="2">
        <f t="shared" si="11"/>
        <v>0.8584053714317328</v>
      </c>
      <c r="C44" s="2">
        <f t="shared" si="12"/>
        <v>0.3497847233850786</v>
      </c>
      <c r="D44" s="2">
        <f t="shared" si="13"/>
        <v>1.6373252995982526</v>
      </c>
      <c r="E44" s="2">
        <f t="shared" si="14"/>
        <v>-1.7952069660521663</v>
      </c>
      <c r="F44" s="2">
        <f t="shared" si="15"/>
        <v>-0.0008422081715529514</v>
      </c>
      <c r="G44" s="2">
        <f t="shared" si="1"/>
        <v>0.0010124615881222413</v>
      </c>
      <c r="H44" s="2">
        <f t="shared" si="16"/>
        <v>-0.35092007148039644</v>
      </c>
      <c r="I44" s="2">
        <f t="shared" si="17"/>
        <v>-9.378141004949066</v>
      </c>
      <c r="J44">
        <f t="shared" si="2"/>
        <v>0.8584053714317328</v>
      </c>
    </row>
    <row r="45" spans="1:10" ht="12.75">
      <c r="A45" s="2">
        <f t="shared" si="10"/>
        <v>0.5100000000000003</v>
      </c>
      <c r="B45" s="2">
        <f t="shared" si="11"/>
        <v>0.8829652509257065</v>
      </c>
      <c r="C45" s="2">
        <f t="shared" si="12"/>
        <v>0.3228566188942961</v>
      </c>
      <c r="D45" s="2">
        <f t="shared" si="13"/>
        <v>1.6320614985260467</v>
      </c>
      <c r="E45" s="2">
        <f t="shared" si="14"/>
        <v>-1.9358790811264024</v>
      </c>
      <c r="F45" s="2">
        <f t="shared" si="15"/>
        <v>-0.000836801683113781</v>
      </c>
      <c r="G45" s="2">
        <f t="shared" si="1"/>
        <v>0.0011773510072801026</v>
      </c>
      <c r="H45" s="2">
        <f t="shared" si="16"/>
        <v>-0.34866736796407544</v>
      </c>
      <c r="I45" s="2">
        <f t="shared" si="17"/>
        <v>-9.309437080299958</v>
      </c>
      <c r="J45">
        <f t="shared" si="2"/>
        <v>0.8829652509257065</v>
      </c>
    </row>
    <row r="46" spans="1:10" ht="12.75">
      <c r="A46" s="2">
        <f t="shared" si="10"/>
        <v>0.5250000000000004</v>
      </c>
      <c r="B46" s="2">
        <f t="shared" si="11"/>
        <v>0.9074461734035972</v>
      </c>
      <c r="C46" s="2">
        <f t="shared" si="12"/>
        <v>0.2938184326774001</v>
      </c>
      <c r="D46" s="2">
        <f t="shared" si="13"/>
        <v>1.6268314880065855</v>
      </c>
      <c r="E46" s="2">
        <f t="shared" si="14"/>
        <v>-2.075520637330902</v>
      </c>
      <c r="F46" s="2">
        <f t="shared" si="15"/>
        <v>-0.0008314471431058612</v>
      </c>
      <c r="G46" s="2">
        <f t="shared" si="1"/>
        <v>0.0013533297155803945</v>
      </c>
      <c r="H46" s="2">
        <f t="shared" si="16"/>
        <v>-0.3464363096274422</v>
      </c>
      <c r="I46" s="2">
        <f t="shared" si="17"/>
        <v>-9.23611261850817</v>
      </c>
      <c r="J46">
        <f t="shared" si="2"/>
        <v>0.9074461734035972</v>
      </c>
    </row>
    <row r="47" spans="1:10" ht="12.75">
      <c r="A47" s="2">
        <f t="shared" si="10"/>
        <v>0.5400000000000004</v>
      </c>
      <c r="B47" s="2">
        <f t="shared" si="11"/>
        <v>0.931848645723696</v>
      </c>
      <c r="C47" s="2">
        <f t="shared" si="12"/>
        <v>0.2626856231174366</v>
      </c>
      <c r="D47" s="2">
        <f t="shared" si="13"/>
        <v>1.621634943362174</v>
      </c>
      <c r="E47" s="2">
        <f t="shared" si="14"/>
        <v>-2.2140623266085244</v>
      </c>
      <c r="F47" s="2">
        <f t="shared" si="15"/>
        <v>-0.0008261438875958735</v>
      </c>
      <c r="G47" s="2">
        <f t="shared" si="1"/>
        <v>0.001540030033083437</v>
      </c>
      <c r="H47" s="2">
        <f t="shared" si="16"/>
        <v>-0.344226619831614</v>
      </c>
      <c r="I47" s="2">
        <f t="shared" si="17"/>
        <v>-9.15832081954857</v>
      </c>
      <c r="J47">
        <f t="shared" si="2"/>
        <v>0.931848645723696</v>
      </c>
    </row>
    <row r="48" spans="1:10" ht="12.75">
      <c r="A48" s="2">
        <f t="shared" si="10"/>
        <v>0.5550000000000004</v>
      </c>
      <c r="B48" s="2">
        <f t="shared" si="11"/>
        <v>0.9561731698741286</v>
      </c>
      <c r="C48" s="2">
        <f t="shared" si="12"/>
        <v>0.22947468821830874</v>
      </c>
      <c r="D48" s="2">
        <f t="shared" si="13"/>
        <v>1.6164715440646997</v>
      </c>
      <c r="E48" s="2">
        <f t="shared" si="14"/>
        <v>-2.351437138901753</v>
      </c>
      <c r="F48" s="2">
        <f t="shared" si="15"/>
        <v>-0.0008208912632302576</v>
      </c>
      <c r="G48" s="2">
        <f t="shared" si="1"/>
        <v>0.001737065729919124</v>
      </c>
      <c r="H48" s="2">
        <f t="shared" si="16"/>
        <v>-0.3420380263459407</v>
      </c>
      <c r="I48" s="2">
        <f t="shared" si="17"/>
        <v>-9.0762226125337</v>
      </c>
      <c r="J48">
        <f t="shared" si="2"/>
        <v>0.9561731698741286</v>
      </c>
    </row>
    <row r="49" spans="1:10" ht="12.75">
      <c r="A49" s="2">
        <f t="shared" si="10"/>
        <v>0.5700000000000004</v>
      </c>
      <c r="B49" s="2">
        <f t="shared" si="11"/>
        <v>0.9804202430350991</v>
      </c>
      <c r="C49" s="2">
        <f t="shared" si="12"/>
        <v>0.19420313113478244</v>
      </c>
      <c r="D49" s="2">
        <f t="shared" si="13"/>
        <v>1.6113409736695106</v>
      </c>
      <c r="E49" s="2">
        <f t="shared" si="14"/>
        <v>-2.4875804780897584</v>
      </c>
      <c r="F49" s="2">
        <f t="shared" si="15"/>
        <v>-0.0008156886270334436</v>
      </c>
      <c r="G49" s="2">
        <f t="shared" si="1"/>
        <v>0.0019440336843865678</v>
      </c>
      <c r="H49" s="2">
        <f t="shared" si="16"/>
        <v>-0.3398702612639348</v>
      </c>
      <c r="I49" s="2">
        <f t="shared" si="17"/>
        <v>-8.989985964838931</v>
      </c>
      <c r="J49">
        <f t="shared" si="2"/>
        <v>0.9804202430350991</v>
      </c>
    </row>
    <row r="50" spans="1:10" ht="12.75">
      <c r="A50" s="2">
        <f t="shared" si="10"/>
        <v>0.5850000000000004</v>
      </c>
      <c r="B50" s="2">
        <f t="shared" si="11"/>
        <v>1.0045903576401418</v>
      </c>
      <c r="C50" s="2">
        <f t="shared" si="12"/>
        <v>0.15688942396343605</v>
      </c>
      <c r="D50" s="2">
        <f t="shared" si="13"/>
        <v>1.6062429197505514</v>
      </c>
      <c r="E50" s="2">
        <f t="shared" si="14"/>
        <v>-2.6224302675623425</v>
      </c>
      <c r="F50" s="2">
        <f t="shared" si="15"/>
        <v>-0.0008105353462105584</v>
      </c>
      <c r="G50" s="2">
        <f t="shared" si="1"/>
        <v>0.0021605155849241174</v>
      </c>
      <c r="H50" s="2">
        <f t="shared" si="16"/>
        <v>-0.337723060921066</v>
      </c>
      <c r="I50" s="2">
        <f t="shared" si="17"/>
        <v>-8.899785172948285</v>
      </c>
      <c r="J50">
        <f t="shared" si="2"/>
        <v>1.0045903576401418</v>
      </c>
    </row>
    <row r="51" spans="1:10" ht="12.75">
      <c r="A51" s="2">
        <f t="shared" si="10"/>
        <v>0.6000000000000004</v>
      </c>
      <c r="B51" s="2">
        <f t="shared" si="11"/>
        <v>1.0286840014364</v>
      </c>
      <c r="C51" s="2">
        <f t="shared" si="12"/>
        <v>0.11755296995000092</v>
      </c>
      <c r="D51" s="2">
        <f t="shared" si="13"/>
        <v>1.6011770738367355</v>
      </c>
      <c r="E51" s="2">
        <f t="shared" si="14"/>
        <v>-2.7559270451565667</v>
      </c>
      <c r="F51" s="2">
        <f t="shared" si="15"/>
        <v>-0.0008054307979544993</v>
      </c>
      <c r="G51" s="2">
        <f t="shared" si="1"/>
        <v>0.002386079664049415</v>
      </c>
      <c r="H51" s="2">
        <f t="shared" si="16"/>
        <v>-0.33559616581437474</v>
      </c>
      <c r="I51" s="2">
        <f t="shared" si="17"/>
        <v>-8.80580013997941</v>
      </c>
      <c r="J51">
        <f t="shared" si="2"/>
        <v>1.0286840014364</v>
      </c>
    </row>
    <row r="52" spans="1:10" ht="12.75">
      <c r="A52" s="2">
        <f t="shared" si="10"/>
        <v>0.6150000000000004</v>
      </c>
      <c r="B52" s="2">
        <f t="shared" si="11"/>
        <v>1.0527016575439512</v>
      </c>
      <c r="C52" s="2">
        <f t="shared" si="12"/>
        <v>0.07621406427265243</v>
      </c>
      <c r="D52" s="2">
        <f t="shared" si="13"/>
        <v>1.5961431313495198</v>
      </c>
      <c r="E52" s="2">
        <f t="shared" si="14"/>
        <v>-2.8880140472562577</v>
      </c>
      <c r="F52" s="2">
        <f t="shared" si="15"/>
        <v>-0.0008003743692572595</v>
      </c>
      <c r="G52" s="2">
        <f t="shared" si="1"/>
        <v>0.00262028245246174</v>
      </c>
      <c r="H52" s="2">
        <f t="shared" si="16"/>
        <v>-0.33348932052385816</v>
      </c>
      <c r="I52" s="2">
        <f t="shared" si="17"/>
        <v>-8.70821564480761</v>
      </c>
      <c r="J52">
        <f t="shared" si="2"/>
        <v>1.0527016575439512</v>
      </c>
    </row>
    <row r="53" spans="1:10" ht="12.75">
      <c r="A53" s="2">
        <f t="shared" si="10"/>
        <v>0.6300000000000004</v>
      </c>
      <c r="B53" s="2">
        <f t="shared" si="11"/>
        <v>1.076643804514194</v>
      </c>
      <c r="C53" s="2">
        <f t="shared" si="12"/>
        <v>0.03289385356380856</v>
      </c>
      <c r="D53" s="2">
        <f t="shared" si="13"/>
        <v>1.591140791541662</v>
      </c>
      <c r="E53" s="2">
        <f t="shared" si="14"/>
        <v>-3.0186372819283718</v>
      </c>
      <c r="F53" s="2">
        <f t="shared" si="15"/>
        <v>-0.0007953654567254004</v>
      </c>
      <c r="G53" s="2">
        <f t="shared" si="1"/>
        <v>0.002862670541707579</v>
      </c>
      <c r="H53" s="2">
        <f t="shared" si="16"/>
        <v>-0.3314022736355835</v>
      </c>
      <c r="I53" s="2">
        <f t="shared" si="17"/>
        <v>-8.607220607621842</v>
      </c>
      <c r="J53">
        <f t="shared" si="2"/>
        <v>1.076643804514194</v>
      </c>
    </row>
    <row r="54" spans="1:10" ht="12.75">
      <c r="A54" s="2">
        <f t="shared" si="10"/>
        <v>0.6450000000000005</v>
      </c>
      <c r="B54" s="2">
        <f t="shared" si="11"/>
        <v>1.1005109163873188</v>
      </c>
      <c r="C54" s="2">
        <f t="shared" si="12"/>
        <v>-0.012385705665117014</v>
      </c>
      <c r="D54" s="2">
        <f t="shared" si="13"/>
        <v>1.5861697574371283</v>
      </c>
      <c r="E54" s="2">
        <f t="shared" si="14"/>
        <v>-3.1477455910426992</v>
      </c>
      <c r="F54" s="2">
        <f t="shared" si="15"/>
        <v>-0.0007904034663995677</v>
      </c>
      <c r="G54" s="2">
        <f t="shared" si="1"/>
        <v>0.0031127823441282707</v>
      </c>
      <c r="H54" s="2">
        <f t="shared" si="16"/>
        <v>-0.32933477766648656</v>
      </c>
      <c r="I54" s="2">
        <f t="shared" si="17"/>
        <v>-8.503007356613221</v>
      </c>
      <c r="J54">
        <f t="shared" si="2"/>
        <v>1.1005109163873188</v>
      </c>
    </row>
    <row r="55" spans="1:10" ht="12.75">
      <c r="A55" s="2">
        <f t="shared" si="10"/>
        <v>0.6600000000000005</v>
      </c>
      <c r="B55" s="2">
        <f t="shared" si="11"/>
        <v>1.1243034627488757</v>
      </c>
      <c r="C55" s="2">
        <f t="shared" si="12"/>
        <v>-0.0596018895307575</v>
      </c>
      <c r="D55" s="2">
        <f t="shared" si="13"/>
        <v>1.581229735772131</v>
      </c>
      <c r="E55" s="2">
        <f t="shared" si="14"/>
        <v>-3.2752907013918975</v>
      </c>
      <c r="F55" s="2">
        <f t="shared" si="15"/>
        <v>-0.0007854878135779501</v>
      </c>
      <c r="G55" s="2">
        <f t="shared" si="1"/>
        <v>0.0033701498392274087</v>
      </c>
      <c r="H55" s="2">
        <f t="shared" si="16"/>
        <v>-0.3272865889908126</v>
      </c>
      <c r="I55" s="2">
        <f t="shared" si="17"/>
        <v>-8.395770900321914</v>
      </c>
      <c r="J55">
        <f t="shared" si="2"/>
        <v>0</v>
      </c>
    </row>
    <row r="56" spans="1:10" ht="12.75">
      <c r="A56" s="2">
        <f t="shared" si="10"/>
        <v>0.6750000000000005</v>
      </c>
      <c r="B56" s="2">
        <f t="shared" si="11"/>
        <v>1.1480219087854577</v>
      </c>
      <c r="C56" s="2">
        <f t="shared" si="12"/>
        <v>-0.10873125005163596</v>
      </c>
      <c r="D56" s="2">
        <f t="shared" si="13"/>
        <v>1.5763204369372688</v>
      </c>
      <c r="E56" s="2">
        <f t="shared" si="14"/>
        <v>-3.4012272648967263</v>
      </c>
      <c r="F56" s="2">
        <f t="shared" si="15"/>
        <v>-0.0007806179226435812</v>
      </c>
      <c r="G56" s="2">
        <f t="shared" si="1"/>
        <v>0.0036343002961060243</v>
      </c>
      <c r="H56" s="2">
        <f t="shared" si="16"/>
        <v>-0.32525746776815884</v>
      </c>
      <c r="I56" s="2">
        <f t="shared" si="17"/>
        <v>-8.285708209955823</v>
      </c>
      <c r="J56">
        <f t="shared" si="2"/>
        <v>0</v>
      </c>
    </row>
    <row r="57" spans="1:10" ht="12.75">
      <c r="A57" s="2">
        <f t="shared" si="10"/>
        <v>0.6900000000000005</v>
      </c>
      <c r="B57" s="2">
        <f t="shared" si="11"/>
        <v>1.1716667153395168</v>
      </c>
      <c r="C57" s="2">
        <f t="shared" si="12"/>
        <v>-0.15974965902508687</v>
      </c>
      <c r="D57" s="2">
        <f t="shared" si="13"/>
        <v>1.5714415749207464</v>
      </c>
      <c r="E57" s="2">
        <f t="shared" si="14"/>
        <v>-3.5255128880460638</v>
      </c>
      <c r="F57" s="2">
        <f t="shared" si="15"/>
        <v>-0.0007757932268953892</v>
      </c>
      <c r="G57" s="2">
        <f t="shared" si="1"/>
        <v>0.0039047579622052547</v>
      </c>
      <c r="H57" s="2">
        <f t="shared" si="16"/>
        <v>-0.3232471778730789</v>
      </c>
      <c r="I57" s="2">
        <f t="shared" si="17"/>
        <v>-8.17301751574781</v>
      </c>
      <c r="J57">
        <f t="shared" si="2"/>
        <v>0</v>
      </c>
    </row>
    <row r="58" spans="1:10" ht="12.75">
      <c r="A58" s="2">
        <f t="shared" si="10"/>
        <v>0.7050000000000005</v>
      </c>
      <c r="B58" s="2">
        <f t="shared" si="11"/>
        <v>1.195238338963328</v>
      </c>
      <c r="C58" s="2">
        <f t="shared" si="12"/>
        <v>-0.21263235234577782</v>
      </c>
      <c r="D58" s="2">
        <f t="shared" si="13"/>
        <v>1.5665928672526503</v>
      </c>
      <c r="E58" s="2">
        <f t="shared" si="14"/>
        <v>-3.648108150782281</v>
      </c>
      <c r="F58" s="2">
        <f t="shared" si="15"/>
        <v>-0.0007710131683829049</v>
      </c>
      <c r="G58" s="2">
        <f t="shared" si="1"/>
        <v>0.00418104570925818</v>
      </c>
      <c r="H58" s="2">
        <f t="shared" si="16"/>
        <v>-0.3212554868262104</v>
      </c>
      <c r="I58" s="2">
        <f t="shared" si="17"/>
        <v>-8.057897621142425</v>
      </c>
      <c r="J58">
        <f t="shared" si="2"/>
        <v>0</v>
      </c>
    </row>
    <row r="59" spans="1:10" ht="12.75">
      <c r="A59" s="2">
        <f t="shared" si="10"/>
        <v>0.7200000000000005</v>
      </c>
      <c r="B59" s="2">
        <f t="shared" si="11"/>
        <v>1.218737231972118</v>
      </c>
      <c r="C59" s="2">
        <f t="shared" si="12"/>
        <v>-0.26735397460751203</v>
      </c>
      <c r="D59" s="2">
        <f t="shared" si="13"/>
        <v>1.5617740349502571</v>
      </c>
      <c r="E59" s="2">
        <f t="shared" si="14"/>
        <v>-3.7689766150994175</v>
      </c>
      <c r="F59" s="2">
        <f t="shared" si="15"/>
        <v>-0.0007662771977445322</v>
      </c>
      <c r="G59" s="2">
        <f t="shared" si="1"/>
        <v>0.004462686628073508</v>
      </c>
      <c r="H59" s="2">
        <f t="shared" si="16"/>
        <v>-0.31928216572688844</v>
      </c>
      <c r="I59" s="2">
        <f t="shared" si="17"/>
        <v>-7.940547238302706</v>
      </c>
      <c r="J59">
        <f t="shared" si="2"/>
        <v>0</v>
      </c>
    </row>
    <row r="60" spans="1:10" ht="12.75">
      <c r="A60" s="2">
        <f t="shared" si="10"/>
        <v>0.7350000000000005</v>
      </c>
      <c r="B60" s="2">
        <f t="shared" si="11"/>
        <v>1.2421638424963717</v>
      </c>
      <c r="C60" s="2">
        <f t="shared" si="12"/>
        <v>-0.3238886238340033</v>
      </c>
      <c r="D60" s="2">
        <f t="shared" si="13"/>
        <v>1.5569848024643538</v>
      </c>
      <c r="E60" s="2">
        <f t="shared" si="14"/>
        <v>-3.888084823673958</v>
      </c>
      <c r="F60" s="2">
        <f t="shared" si="15"/>
        <v>-0.0007615847740493</v>
      </c>
      <c r="G60" s="2">
        <f t="shared" si="1"/>
        <v>0.004749205564542076</v>
      </c>
      <c r="H60" s="2">
        <f t="shared" si="16"/>
        <v>-0.31732698918720836</v>
      </c>
      <c r="I60" s="2">
        <f t="shared" si="17"/>
        <v>-7.8211643481074695</v>
      </c>
      <c r="J60">
        <f t="shared" si="2"/>
        <v>0</v>
      </c>
    </row>
    <row r="61" spans="1:10" ht="12.75">
      <c r="A61" s="2">
        <f t="shared" si="10"/>
        <v>0.7500000000000006</v>
      </c>
      <c r="B61" s="2">
        <f t="shared" si="11"/>
        <v>1.265518614533337</v>
      </c>
      <c r="C61" s="2">
        <f t="shared" si="12"/>
        <v>-0.38220989618911266</v>
      </c>
      <c r="D61" s="2">
        <f t="shared" si="13"/>
        <v>1.5522248976265456</v>
      </c>
      <c r="E61" s="2">
        <f t="shared" si="14"/>
        <v>-4.00540228889557</v>
      </c>
      <c r="F61" s="2">
        <f t="shared" si="15"/>
        <v>-0.0007569353646420034</v>
      </c>
      <c r="G61" s="2">
        <f t="shared" si="1"/>
        <v>0.005040130590061265</v>
      </c>
      <c r="H61" s="2">
        <f t="shared" si="16"/>
        <v>-0.3153897352675014</v>
      </c>
      <c r="I61" s="2">
        <f t="shared" si="17"/>
        <v>-7.699945587474474</v>
      </c>
      <c r="J61">
        <f t="shared" si="2"/>
        <v>0</v>
      </c>
    </row>
    <row r="62" spans="1:10" ht="12.75">
      <c r="A62" s="2">
        <f t="shared" si="10"/>
        <v>0.7650000000000006</v>
      </c>
      <c r="B62" s="2">
        <f t="shared" si="11"/>
        <v>1.2888019879977353</v>
      </c>
      <c r="C62" s="2">
        <f t="shared" si="12"/>
        <v>-0.4422909305225462</v>
      </c>
      <c r="D62" s="2">
        <f t="shared" si="13"/>
        <v>1.547494051597533</v>
      </c>
      <c r="E62" s="2">
        <f t="shared" si="14"/>
        <v>-4.120901472707687</v>
      </c>
      <c r="F62" s="2">
        <f t="shared" si="15"/>
        <v>-0.000752328444991658</v>
      </c>
      <c r="G62" s="2">
        <f t="shared" si="1"/>
        <v>0.005334994400400711</v>
      </c>
      <c r="H62" s="2">
        <f t="shared" si="16"/>
        <v>-0.3134701854131909</v>
      </c>
      <c r="I62" s="2">
        <f t="shared" si="17"/>
        <v>-7.577085666499704</v>
      </c>
      <c r="J62">
        <f t="shared" si="2"/>
        <v>0</v>
      </c>
    </row>
    <row r="63" spans="1:10" ht="12.75">
      <c r="A63" s="2">
        <f t="shared" si="10"/>
        <v>0.7800000000000006</v>
      </c>
      <c r="B63" s="2">
        <f t="shared" si="11"/>
        <v>1.3120143987716983</v>
      </c>
      <c r="C63" s="2">
        <f t="shared" si="12"/>
        <v>-0.5041044526131615</v>
      </c>
      <c r="D63" s="2">
        <f t="shared" si="13"/>
        <v>1.5427919988163352</v>
      </c>
      <c r="E63" s="2">
        <f t="shared" si="14"/>
        <v>-4.234557757705183</v>
      </c>
      <c r="F63" s="2">
        <f t="shared" si="15"/>
        <v>-0.0007477634985431809</v>
      </c>
      <c r="G63" s="2">
        <f t="shared" si="1"/>
        <v>0.005633335637874251</v>
      </c>
      <c r="H63" s="2">
        <f t="shared" si="16"/>
        <v>-0.3115681243929921</v>
      </c>
      <c r="I63" s="2">
        <f t="shared" si="17"/>
        <v>-7.452776817552396</v>
      </c>
      <c r="J63">
        <f t="shared" si="2"/>
        <v>0</v>
      </c>
    </row>
    <row r="64" spans="1:10" ht="12.75">
      <c r="A64" s="2">
        <f t="shared" si="10"/>
        <v>0.7950000000000006</v>
      </c>
      <c r="B64" s="2">
        <f t="shared" si="11"/>
        <v>1.3351562787539433</v>
      </c>
      <c r="C64" s="2">
        <f t="shared" si="12"/>
        <v>-0.5676228189787392</v>
      </c>
      <c r="D64" s="2">
        <f t="shared" si="13"/>
        <v>1.5381184769504403</v>
      </c>
      <c r="E64" s="2">
        <f t="shared" si="14"/>
        <v>-4.346349409968469</v>
      </c>
      <c r="F64" s="2">
        <f t="shared" si="15"/>
        <v>-0.0007432400165722241</v>
      </c>
      <c r="G64" s="2">
        <f t="shared" si="1"/>
        <v>0.005934700132527214</v>
      </c>
      <c r="H64" s="2">
        <f t="shared" si="16"/>
        <v>-0.30968334023842675</v>
      </c>
      <c r="I64" s="2">
        <f t="shared" si="17"/>
        <v>-7.327208278113661</v>
      </c>
      <c r="J64">
        <f t="shared" si="2"/>
        <v>0</v>
      </c>
    </row>
    <row r="65" spans="1:10" ht="12.75">
      <c r="A65" s="2">
        <f t="shared" si="10"/>
        <v>0.8100000000000006</v>
      </c>
      <c r="B65" s="2">
        <f t="shared" si="11"/>
        <v>1.3582280559081998</v>
      </c>
      <c r="C65" s="2">
        <f t="shared" si="12"/>
        <v>-0.6328180601282662</v>
      </c>
      <c r="D65" s="2">
        <f t="shared" si="13"/>
        <v>1.533473226846864</v>
      </c>
      <c r="E65" s="2">
        <f t="shared" si="14"/>
        <v>-4.456257534140174</v>
      </c>
      <c r="F65" s="2">
        <f t="shared" si="15"/>
        <v>-0.0007387574980430814</v>
      </c>
      <c r="G65" s="2">
        <f t="shared" si="1"/>
        <v>0.006238642058884936</v>
      </c>
      <c r="H65" s="2">
        <f t="shared" si="16"/>
        <v>-0.3078156241846173</v>
      </c>
      <c r="I65" s="2">
        <f t="shared" si="17"/>
        <v>-7.200565808797943</v>
      </c>
      <c r="J65">
        <f t="shared" si="2"/>
        <v>0</v>
      </c>
    </row>
    <row r="66" spans="1:10" ht="12.75">
      <c r="A66" s="2">
        <f t="shared" si="10"/>
        <v>0.8250000000000006</v>
      </c>
      <c r="B66" s="2">
        <f t="shared" si="11"/>
        <v>1.381230154310903</v>
      </c>
      <c r="C66" s="2">
        <f t="shared" si="12"/>
        <v>-0.6996619231403689</v>
      </c>
      <c r="D66" s="2">
        <f t="shared" si="13"/>
        <v>1.5288559924840948</v>
      </c>
      <c r="E66" s="2">
        <f t="shared" si="14"/>
        <v>-4.564266021272143</v>
      </c>
      <c r="F66" s="2">
        <f t="shared" si="15"/>
        <v>-0.0007343154494695962</v>
      </c>
      <c r="G66" s="2">
        <f t="shared" si="1"/>
        <v>0.006544725005628742</v>
      </c>
      <c r="H66" s="2">
        <f t="shared" si="16"/>
        <v>-0.3059647706123318</v>
      </c>
      <c r="I66" s="2">
        <f t="shared" si="17"/>
        <v>-7.073031247654692</v>
      </c>
      <c r="J66">
        <f t="shared" si="2"/>
        <v>0</v>
      </c>
    </row>
    <row r="67" spans="1:10" ht="12.75">
      <c r="A67" s="2">
        <f t="shared" si="10"/>
        <v>0.8400000000000006</v>
      </c>
      <c r="B67" s="2">
        <f t="shared" si="11"/>
        <v>1.4041629941981644</v>
      </c>
      <c r="C67" s="2">
        <f t="shared" si="12"/>
        <v>-0.768125913459451</v>
      </c>
      <c r="D67" s="2">
        <f t="shared" si="13"/>
        <v>1.5242665209249098</v>
      </c>
      <c r="E67" s="2">
        <f t="shared" si="14"/>
        <v>-4.670361489986964</v>
      </c>
      <c r="F67" s="2">
        <f t="shared" si="15"/>
        <v>-0.0007299133847789971</v>
      </c>
      <c r="G67" s="2">
        <f t="shared" si="1"/>
        <v>0.006852522956361218</v>
      </c>
      <c r="H67" s="2">
        <f t="shared" si="16"/>
        <v>-0.3041305769912488</v>
      </c>
      <c r="I67" s="2">
        <f t="shared" si="17"/>
        <v>-6.944782101516159</v>
      </c>
      <c r="J67">
        <f t="shared" si="2"/>
        <v>0</v>
      </c>
    </row>
    <row r="68" spans="1:10" ht="12.75">
      <c r="A68" s="2">
        <f t="shared" si="10"/>
        <v>0.8550000000000006</v>
      </c>
      <c r="B68" s="2">
        <f t="shared" si="11"/>
        <v>1.427026992012038</v>
      </c>
      <c r="C68" s="2">
        <f t="shared" si="12"/>
        <v>-0.8381813358092555</v>
      </c>
      <c r="D68" s="2">
        <f t="shared" si="13"/>
        <v>1.5197045622700411</v>
      </c>
      <c r="E68" s="2">
        <f t="shared" si="14"/>
        <v>-4.774533221509706</v>
      </c>
      <c r="F68" s="2">
        <f t="shared" si="15"/>
        <v>-0.0007255508251785914</v>
      </c>
      <c r="G68" s="2">
        <f t="shared" si="1"/>
        <v>0.007161621180385997</v>
      </c>
      <c r="H68" s="2">
        <f t="shared" si="16"/>
        <v>-0.3023128438244131</v>
      </c>
      <c r="I68" s="2">
        <f t="shared" si="17"/>
        <v>-6.815991174839168</v>
      </c>
      <c r="J68">
        <f t="shared" si="2"/>
        <v>0</v>
      </c>
    </row>
    <row r="69" spans="1:10" ht="12.75">
      <c r="A69" s="2">
        <f t="shared" si="10"/>
        <v>0.8700000000000007</v>
      </c>
      <c r="B69" s="2">
        <f t="shared" si="11"/>
        <v>1.4498225604460886</v>
      </c>
      <c r="C69" s="2">
        <f t="shared" si="12"/>
        <v>-0.9097993341319011</v>
      </c>
      <c r="D69" s="2">
        <f t="shared" si="13"/>
        <v>1.515169869612675</v>
      </c>
      <c r="E69" s="2">
        <f t="shared" si="14"/>
        <v>-4.876773089132293</v>
      </c>
      <c r="F69" s="2">
        <f t="shared" si="15"/>
        <v>-0.0007212272990252478</v>
      </c>
      <c r="G69" s="2">
        <f t="shared" si="1"/>
        <v>0.007471617033152166</v>
      </c>
      <c r="H69" s="2">
        <f t="shared" si="16"/>
        <v>-0.30051137459385324</v>
      </c>
      <c r="I69" s="2">
        <f t="shared" si="17"/>
        <v>-6.686826236186598</v>
      </c>
      <c r="J69">
        <f t="shared" si="2"/>
        <v>0</v>
      </c>
    </row>
    <row r="70" spans="1:10" ht="12.75">
      <c r="A70" s="2">
        <f t="shared" si="10"/>
        <v>0.8850000000000007</v>
      </c>
      <c r="B70" s="2">
        <f t="shared" si="11"/>
        <v>1.4725501084902788</v>
      </c>
      <c r="C70" s="2">
        <f t="shared" si="12"/>
        <v>-0.9829509304688855</v>
      </c>
      <c r="D70" s="2">
        <f t="shared" si="13"/>
        <v>1.5106621989937672</v>
      </c>
      <c r="E70" s="2">
        <f t="shared" si="14"/>
        <v>-4.977075482675092</v>
      </c>
      <c r="F70" s="2">
        <f t="shared" si="15"/>
        <v>-0.0007169423416976024</v>
      </c>
      <c r="G70" s="2">
        <f t="shared" si="1"/>
        <v>0.007782120666694366</v>
      </c>
      <c r="H70" s="2">
        <f t="shared" si="16"/>
        <v>-0.2987259757073344</v>
      </c>
      <c r="I70" s="2">
        <f t="shared" si="17"/>
        <v>-6.557449722210681</v>
      </c>
      <c r="J70">
        <f t="shared" si="2"/>
        <v>0</v>
      </c>
    </row>
    <row r="71" spans="1:11" ht="12.75">
      <c r="A71" s="2">
        <f t="shared" si="10"/>
        <v>0.9000000000000007</v>
      </c>
      <c r="B71" s="2">
        <f t="shared" si="11"/>
        <v>1.4952100414751852</v>
      </c>
      <c r="C71" s="2">
        <f t="shared" si="12"/>
        <v>-1.057607062709012</v>
      </c>
      <c r="D71" s="2">
        <f t="shared" si="13"/>
        <v>1.506181309358157</v>
      </c>
      <c r="E71" s="2">
        <f t="shared" si="14"/>
        <v>-5.075437228508252</v>
      </c>
      <c r="F71" s="2">
        <f t="shared" si="15"/>
        <v>-0.0007126954954709226</v>
      </c>
      <c r="G71" s="2">
        <f t="shared" si="1"/>
        <v>0.008092755651032268</v>
      </c>
      <c r="H71" s="2">
        <f t="shared" si="16"/>
        <v>-0.29695645644621776</v>
      </c>
      <c r="I71" s="2">
        <f t="shared" si="17"/>
        <v>-6.428018478736556</v>
      </c>
      <c r="J71">
        <f t="shared" si="2"/>
        <v>0</v>
      </c>
      <c r="K71">
        <f>IF(C70&lt;0,0,B71)</f>
        <v>0</v>
      </c>
    </row>
    <row r="72" spans="1:10" ht="12.75">
      <c r="A72" s="2">
        <f t="shared" si="10"/>
        <v>0.9150000000000007</v>
      </c>
      <c r="B72" s="2">
        <f t="shared" si="11"/>
        <v>1.5178027611155576</v>
      </c>
      <c r="C72" s="2">
        <f t="shared" si="12"/>
        <v>-1.1337386211366358</v>
      </c>
      <c r="D72" s="2">
        <f t="shared" si="13"/>
        <v>1.5017269625114638</v>
      </c>
      <c r="E72" s="2">
        <f t="shared" si="14"/>
        <v>-5.1718575056893</v>
      </c>
      <c r="F72" s="2">
        <f t="shared" si="15"/>
        <v>-0.0007084863093945664</v>
      </c>
      <c r="G72" s="2">
        <f t="shared" si="1"/>
        <v>0.008403159508073998</v>
      </c>
      <c r="H72" s="2">
        <f t="shared" si="16"/>
        <v>-0.2952026289144027</v>
      </c>
      <c r="I72" s="2">
        <f t="shared" si="17"/>
        <v>-6.298683538302502</v>
      </c>
      <c r="J72">
        <f t="shared" si="2"/>
        <v>0</v>
      </c>
    </row>
    <row r="73" spans="1:10" ht="12.75">
      <c r="A73" s="2">
        <f t="shared" si="10"/>
        <v>0.9300000000000007</v>
      </c>
      <c r="B73" s="2">
        <f t="shared" si="11"/>
        <v>1.5403286655532296</v>
      </c>
      <c r="C73" s="2">
        <f t="shared" si="12"/>
        <v>-1.2113164837219754</v>
      </c>
      <c r="D73" s="2">
        <f t="shared" si="13"/>
        <v>1.4972989230777478</v>
      </c>
      <c r="E73" s="2">
        <f t="shared" si="14"/>
        <v>-5.266337758763838</v>
      </c>
      <c r="F73" s="2">
        <f t="shared" si="15"/>
        <v>-0.0007043143391719748</v>
      </c>
      <c r="G73" s="2">
        <f t="shared" si="1"/>
        <v>0.008712984160094773</v>
      </c>
      <c r="H73" s="2">
        <f t="shared" si="16"/>
        <v>-0.2934643079883229</v>
      </c>
      <c r="I73" s="2">
        <f t="shared" si="17"/>
        <v>-6.169589933293845</v>
      </c>
      <c r="J73">
        <f t="shared" si="2"/>
        <v>0</v>
      </c>
    </row>
    <row r="74" spans="1:10" ht="12.75">
      <c r="A74" s="2">
        <f t="shared" si="10"/>
        <v>0.9450000000000007</v>
      </c>
      <c r="B74" s="2">
        <f t="shared" si="11"/>
        <v>1.5627881493993958</v>
      </c>
      <c r="C74" s="2">
        <f t="shared" si="12"/>
        <v>-1.290311550103433</v>
      </c>
      <c r="D74" s="2">
        <f t="shared" si="13"/>
        <v>1.492896958457923</v>
      </c>
      <c r="E74" s="2">
        <f t="shared" si="14"/>
        <v>-5.358881607763245</v>
      </c>
      <c r="F74" s="2">
        <f t="shared" si="15"/>
        <v>-0.0007001791470431393</v>
      </c>
      <c r="G74" s="2">
        <f t="shared" si="1"/>
        <v>0.009021896295332957</v>
      </c>
      <c r="H74" s="2">
        <f t="shared" si="16"/>
        <v>-0.2917413112679747</v>
      </c>
      <c r="I74" s="2">
        <f t="shared" si="17"/>
        <v>-6.040876543611268</v>
      </c>
      <c r="J74">
        <f t="shared" si="2"/>
        <v>0</v>
      </c>
    </row>
    <row r="75" spans="1:10" ht="12.75">
      <c r="A75" s="2">
        <f t="shared" si="10"/>
        <v>0.9600000000000007</v>
      </c>
      <c r="B75" s="2">
        <f t="shared" si="11"/>
        <v>1.5851816037762647</v>
      </c>
      <c r="C75" s="2">
        <f t="shared" si="12"/>
        <v>-1.3706947742198816</v>
      </c>
      <c r="D75" s="2">
        <f t="shared" si="13"/>
        <v>1.4885208387889035</v>
      </c>
      <c r="E75" s="2">
        <f t="shared" si="14"/>
        <v>-5.4494947559174145</v>
      </c>
      <c r="F75" s="2">
        <f t="shared" si="15"/>
        <v>-0.0006960803016694836</v>
      </c>
      <c r="G75" s="2">
        <f t="shared" si="1"/>
        <v>0.009329577653660288</v>
      </c>
      <c r="H75" s="2">
        <f t="shared" si="16"/>
        <v>-0.29003345902895156</v>
      </c>
      <c r="I75" s="2">
        <f t="shared" si="17"/>
        <v>-5.9126759776415465</v>
      </c>
      <c r="J75">
        <f t="shared" si="2"/>
        <v>0</v>
      </c>
    </row>
    <row r="76" spans="1:10" ht="12.75">
      <c r="A76" s="2">
        <f t="shared" si="10"/>
        <v>0.9750000000000008</v>
      </c>
      <c r="B76" s="2">
        <f t="shared" si="11"/>
        <v>1.6075094163580983</v>
      </c>
      <c r="C76" s="2">
        <f t="shared" si="12"/>
        <v>-1.4524371955586428</v>
      </c>
      <c r="D76" s="2">
        <f t="shared" si="13"/>
        <v>1.4841703369034693</v>
      </c>
      <c r="E76" s="2">
        <f t="shared" si="14"/>
        <v>-5.538184895582038</v>
      </c>
      <c r="F76" s="2">
        <f t="shared" si="15"/>
        <v>-0.0006920173780211076</v>
      </c>
      <c r="G76" s="2">
        <f aca="true" t="shared" si="18" ref="G76:G139">IF(E76&gt;0,-1/2*$B$7*$B$5*$B$6*E76^2,1/2*$B$7*$B$5*$B$6*E76^2)</f>
        <v>0.009635725235641138</v>
      </c>
      <c r="H76" s="2">
        <f t="shared" si="16"/>
        <v>-0.28834057417546155</v>
      </c>
      <c r="I76" s="2">
        <f t="shared" si="17"/>
        <v>-5.785114485149526</v>
      </c>
      <c r="J76">
        <f aca="true" t="shared" si="19" ref="J76:J139">IF(C75&lt;0,0,B76)</f>
        <v>0</v>
      </c>
    </row>
    <row r="77" spans="1:10" ht="12.75">
      <c r="A77" s="2">
        <f t="shared" si="10"/>
        <v>0.9900000000000008</v>
      </c>
      <c r="B77" s="2">
        <f t="shared" si="11"/>
        <v>1.6297719714116503</v>
      </c>
      <c r="C77" s="2">
        <f t="shared" si="12"/>
        <v>-1.5355099689923735</v>
      </c>
      <c r="D77" s="2">
        <f t="shared" si="13"/>
        <v>1.4798452282908374</v>
      </c>
      <c r="E77" s="2">
        <f t="shared" si="14"/>
        <v>-5.6249616128592805</v>
      </c>
      <c r="F77" s="2">
        <f t="shared" si="15"/>
        <v>-0.000687989957266332</v>
      </c>
      <c r="G77" s="2">
        <f t="shared" si="18"/>
        <v>0.009940051438598347</v>
      </c>
      <c r="H77" s="2">
        <f t="shared" si="16"/>
        <v>-0.286662482194305</v>
      </c>
      <c r="I77" s="2">
        <f t="shared" si="17"/>
        <v>-5.658311900584023</v>
      </c>
      <c r="J77">
        <f t="shared" si="19"/>
        <v>0</v>
      </c>
    </row>
    <row r="78" spans="1:10" ht="12.75">
      <c r="A78" s="2">
        <f t="shared" si="10"/>
        <v>1.0050000000000008</v>
      </c>
      <c r="B78" s="2">
        <f t="shared" si="11"/>
        <v>1.6519696498360128</v>
      </c>
      <c r="C78" s="2">
        <f t="shared" si="12"/>
        <v>-1.6198843931852627</v>
      </c>
      <c r="D78" s="2">
        <f t="shared" si="13"/>
        <v>1.4755452910579228</v>
      </c>
      <c r="E78" s="2">
        <f t="shared" si="14"/>
        <v>-5.709836291368041</v>
      </c>
      <c r="F78" s="2">
        <f t="shared" si="15"/>
        <v>-0.000683997626663496</v>
      </c>
      <c r="G78" s="2">
        <f t="shared" si="18"/>
        <v>0.010242284123551595</v>
      </c>
      <c r="H78" s="2">
        <f t="shared" si="16"/>
        <v>-0.28499901110979003</v>
      </c>
      <c r="I78" s="2">
        <f t="shared" si="17"/>
        <v>-5.532381615186836</v>
      </c>
      <c r="J78">
        <f t="shared" si="19"/>
        <v>0</v>
      </c>
    </row>
    <row r="79" spans="1:10" ht="12.75">
      <c r="A79" s="2">
        <f t="shared" si="10"/>
        <v>1.0200000000000007</v>
      </c>
      <c r="B79" s="2">
        <f t="shared" si="11"/>
        <v>1.6741028292018816</v>
      </c>
      <c r="C79" s="2">
        <f t="shared" si="12"/>
        <v>-1.7055319375557834</v>
      </c>
      <c r="D79" s="2">
        <f t="shared" si="13"/>
        <v>1.471270305891276</v>
      </c>
      <c r="E79" s="2">
        <f t="shared" si="14"/>
        <v>-5.792822015595844</v>
      </c>
      <c r="F79" s="2">
        <f t="shared" si="15"/>
        <v>-0.0006800399794549529</v>
      </c>
      <c r="G79" s="2">
        <f t="shared" si="18"/>
        <v>0.01054216661709057</v>
      </c>
      <c r="H79" s="2">
        <f t="shared" si="16"/>
        <v>-0.28334999143956374</v>
      </c>
      <c r="I79" s="2">
        <f t="shared" si="17"/>
        <v>-5.4074305762122625</v>
      </c>
      <c r="J79">
        <f t="shared" si="19"/>
        <v>0</v>
      </c>
    </row>
    <row r="80" spans="1:10" ht="12.75">
      <c r="A80" s="2">
        <f t="shared" si="10"/>
        <v>1.0350000000000006</v>
      </c>
      <c r="B80" s="2">
        <f t="shared" si="11"/>
        <v>1.6961718837902506</v>
      </c>
      <c r="C80" s="2">
        <f t="shared" si="12"/>
        <v>-1.792424267789721</v>
      </c>
      <c r="D80" s="2">
        <f t="shared" si="13"/>
        <v>1.4670200560196824</v>
      </c>
      <c r="E80" s="2">
        <f t="shared" si="14"/>
        <v>-5.873933474239028</v>
      </c>
      <c r="F80" s="2">
        <f t="shared" si="15"/>
        <v>-0.0006761166147632111</v>
      </c>
      <c r="G80" s="2">
        <f t="shared" si="18"/>
        <v>0.010839457652391839</v>
      </c>
      <c r="H80" s="2">
        <f t="shared" si="16"/>
        <v>-0.28171525615133797</v>
      </c>
      <c r="I80" s="2">
        <f t="shared" si="17"/>
        <v>-5.283559311503401</v>
      </c>
      <c r="J80">
        <f t="shared" si="19"/>
        <v>0</v>
      </c>
    </row>
    <row r="81" spans="1:10" ht="12.75">
      <c r="A81" s="2">
        <f t="shared" si="10"/>
        <v>1.0500000000000005</v>
      </c>
      <c r="B81" s="2">
        <f t="shared" si="11"/>
        <v>1.7181771846305458</v>
      </c>
      <c r="C81" s="2">
        <f t="shared" si="12"/>
        <v>-1.8805332699033066</v>
      </c>
      <c r="D81" s="2">
        <f t="shared" si="13"/>
        <v>1.4627943271774124</v>
      </c>
      <c r="E81" s="2">
        <f t="shared" si="14"/>
        <v>-5.953186863911578</v>
      </c>
      <c r="F81" s="2">
        <f t="shared" si="15"/>
        <v>-0.0006722271374891754</v>
      </c>
      <c r="G81" s="2">
        <f t="shared" si="18"/>
        <v>0.011133931253687931</v>
      </c>
      <c r="H81" s="2">
        <f t="shared" si="16"/>
        <v>-0.2800946406204898</v>
      </c>
      <c r="I81" s="2">
        <f t="shared" si="17"/>
        <v>-5.160861977630029</v>
      </c>
      <c r="J81">
        <f t="shared" si="19"/>
        <v>0</v>
      </c>
    </row>
    <row r="82" spans="1:10" ht="12.75">
      <c r="A82" s="2">
        <f t="shared" si="10"/>
        <v>1.0650000000000004</v>
      </c>
      <c r="B82" s="2">
        <f t="shared" si="11"/>
        <v>1.740119099538207</v>
      </c>
      <c r="C82" s="2">
        <f t="shared" si="12"/>
        <v>-1.9698310728619803</v>
      </c>
      <c r="D82" s="2">
        <f t="shared" si="13"/>
        <v>1.458592907568105</v>
      </c>
      <c r="E82" s="2">
        <f t="shared" si="14"/>
        <v>-6.0305997935760285</v>
      </c>
      <c r="F82" s="2">
        <f t="shared" si="15"/>
        <v>-0.0006683711582124365</v>
      </c>
      <c r="G82" s="2">
        <f t="shared" si="18"/>
        <v>0.011425376568553055</v>
      </c>
      <c r="H82" s="2">
        <f t="shared" si="16"/>
        <v>-0.2784879825885152</v>
      </c>
      <c r="I82" s="2">
        <f t="shared" si="17"/>
        <v>-5.039426429769561</v>
      </c>
      <c r="J82">
        <f t="shared" si="19"/>
        <v>0</v>
      </c>
    </row>
    <row r="83" spans="1:10" ht="12.75">
      <c r="A83" s="2">
        <f t="shared" si="10"/>
        <v>1.0800000000000003</v>
      </c>
      <c r="B83" s="2">
        <f t="shared" si="11"/>
        <v>1.7619979931517284</v>
      </c>
      <c r="C83" s="2">
        <f t="shared" si="12"/>
        <v>-2.0602900697656206</v>
      </c>
      <c r="D83" s="2">
        <f t="shared" si="13"/>
        <v>1.4544155878292773</v>
      </c>
      <c r="E83" s="2">
        <f t="shared" si="14"/>
        <v>-6.106191190022572</v>
      </c>
      <c r="F83" s="2">
        <f t="shared" si="15"/>
        <v>-0.0006645482930935628</v>
      </c>
      <c r="G83" s="2">
        <f t="shared" si="18"/>
        <v>0.011713597652385319</v>
      </c>
      <c r="H83" s="2">
        <f t="shared" si="16"/>
        <v>-0.27689512212231787</v>
      </c>
      <c r="I83" s="2">
        <f t="shared" si="17"/>
        <v>-4.919334311506118</v>
      </c>
      <c r="J83">
        <f t="shared" si="19"/>
        <v>0</v>
      </c>
    </row>
    <row r="84" spans="1:10" ht="12.75">
      <c r="A84" s="2">
        <f t="shared" si="10"/>
        <v>1.0950000000000002</v>
      </c>
      <c r="B84" s="2">
        <f t="shared" si="11"/>
        <v>1.7838142269691677</v>
      </c>
      <c r="C84" s="2">
        <f t="shared" si="12"/>
        <v>-2.151882937615959</v>
      </c>
      <c r="D84" s="2">
        <f t="shared" si="13"/>
        <v>1.4502621609974424</v>
      </c>
      <c r="E84" s="2">
        <f t="shared" si="14"/>
        <v>-6.179981204695164</v>
      </c>
      <c r="F84" s="2">
        <f t="shared" si="15"/>
        <v>-0.0006607581637783489</v>
      </c>
      <c r="G84" s="2">
        <f t="shared" si="18"/>
        <v>0.011998413209443814</v>
      </c>
      <c r="H84" s="2">
        <f t="shared" si="16"/>
        <v>-0.27531590157431207</v>
      </c>
      <c r="I84" s="2">
        <f t="shared" si="17"/>
        <v>-4.800661162731744</v>
      </c>
      <c r="J84">
        <f t="shared" si="19"/>
        <v>0</v>
      </c>
    </row>
    <row r="85" spans="1:10" ht="12.75">
      <c r="A85" s="2">
        <f t="shared" si="10"/>
        <v>1.11</v>
      </c>
      <c r="B85" s="2">
        <f t="shared" si="11"/>
        <v>1.8055681593841293</v>
      </c>
      <c r="C85" s="2">
        <f t="shared" si="12"/>
        <v>-2.244582655686387</v>
      </c>
      <c r="D85" s="2">
        <f t="shared" si="13"/>
        <v>1.4461324224738277</v>
      </c>
      <c r="E85" s="2">
        <f t="shared" si="14"/>
        <v>-6.25199112213614</v>
      </c>
      <c r="F85" s="2">
        <f t="shared" si="15"/>
        <v>-0.0006570003973039761</v>
      </c>
      <c r="G85" s="2">
        <f t="shared" si="18"/>
        <v>0.012279656294744111</v>
      </c>
      <c r="H85" s="2">
        <f t="shared" si="16"/>
        <v>-0.2737501655433234</v>
      </c>
      <c r="I85" s="2">
        <f t="shared" si="17"/>
        <v>-4.683476543856621</v>
      </c>
      <c r="J85">
        <f t="shared" si="19"/>
        <v>0</v>
      </c>
    </row>
    <row r="86" spans="1:10" ht="12.75">
      <c r="A86" s="2">
        <f t="shared" si="10"/>
        <v>1.125</v>
      </c>
      <c r="B86" s="2">
        <f t="shared" si="11"/>
        <v>1.8272601457212367</v>
      </c>
      <c r="C86" s="2">
        <f t="shared" si="12"/>
        <v>-2.338362522518429</v>
      </c>
      <c r="D86" s="2">
        <f t="shared" si="13"/>
        <v>1.4420261699906778</v>
      </c>
      <c r="E86" s="2">
        <f t="shared" si="14"/>
        <v>-6.322243270293989</v>
      </c>
      <c r="F86" s="2">
        <f t="shared" si="15"/>
        <v>-0.0006532746260070418</v>
      </c>
      <c r="G86" s="2">
        <f t="shared" si="18"/>
        <v>0.012557173981031212</v>
      </c>
      <c r="H86" s="2">
        <f t="shared" si="16"/>
        <v>-0.27219776083626745</v>
      </c>
      <c r="I86" s="2">
        <f t="shared" si="17"/>
        <v>-4.567844174570328</v>
      </c>
      <c r="J86">
        <f t="shared" si="19"/>
        <v>0</v>
      </c>
    </row>
    <row r="87" spans="1:10" ht="12.75">
      <c r="A87" s="2">
        <f t="shared" si="10"/>
        <v>1.14</v>
      </c>
      <c r="B87" s="2">
        <f t="shared" si="11"/>
        <v>1.848890538271097</v>
      </c>
      <c r="C87" s="2">
        <f t="shared" si="12"/>
        <v>-2.4331961715728387</v>
      </c>
      <c r="D87" s="2">
        <f t="shared" si="13"/>
        <v>1.4379432035781339</v>
      </c>
      <c r="E87" s="2">
        <f t="shared" si="14"/>
        <v>-6.390760932912544</v>
      </c>
      <c r="F87" s="2">
        <f t="shared" si="15"/>
        <v>-0.0006495804874334136</v>
      </c>
      <c r="G87" s="2">
        <f t="shared" si="18"/>
        <v>0.0128308269949383</v>
      </c>
      <c r="H87" s="2">
        <f t="shared" si="16"/>
        <v>-0.270658536430589</v>
      </c>
      <c r="I87" s="2">
        <f t="shared" si="17"/>
        <v>-4.453822085442376</v>
      </c>
      <c r="J87">
        <f t="shared" si="19"/>
        <v>0</v>
      </c>
    </row>
    <row r="88" spans="1:10" ht="12.75">
      <c r="A88" s="2">
        <f t="shared" si="10"/>
        <v>1.1549999999999998</v>
      </c>
      <c r="B88" s="2">
        <f t="shared" si="11"/>
        <v>1.8704596863247689</v>
      </c>
      <c r="C88" s="2">
        <f t="shared" si="12"/>
        <v>-2.5290575855665267</v>
      </c>
      <c r="D88" s="2">
        <f t="shared" si="13"/>
        <v>1.433883325531675</v>
      </c>
      <c r="E88" s="2">
        <f t="shared" si="14"/>
        <v>-6.45756826419418</v>
      </c>
      <c r="F88" s="2">
        <f t="shared" si="15"/>
        <v>-0.0006459176242498682</v>
      </c>
      <c r="G88" s="2">
        <f t="shared" si="18"/>
        <v>0.013100489326306529</v>
      </c>
      <c r="H88" s="2">
        <f t="shared" si="16"/>
        <v>-0.26913234343744513</v>
      </c>
      <c r="I88" s="2">
        <f t="shared" si="17"/>
        <v>-4.341462780705613</v>
      </c>
      <c r="J88">
        <f t="shared" si="19"/>
        <v>0</v>
      </c>
    </row>
    <row r="89" spans="1:10" ht="12.75">
      <c r="A89" s="2">
        <f t="shared" si="10"/>
        <v>1.1699999999999997</v>
      </c>
      <c r="B89" s="2">
        <f t="shared" si="11"/>
        <v>1.891967936207744</v>
      </c>
      <c r="C89" s="2">
        <f t="shared" si="12"/>
        <v>-2.6259211095294392</v>
      </c>
      <c r="D89" s="2">
        <f t="shared" si="13"/>
        <v>1.4298463403801134</v>
      </c>
      <c r="E89" s="2">
        <f t="shared" si="14"/>
        <v>-6.522690205904764</v>
      </c>
      <c r="F89" s="2">
        <f t="shared" si="15"/>
        <v>-0.0006422856841574771</v>
      </c>
      <c r="G89" s="2">
        <f t="shared" si="18"/>
        <v>0.013366047814488696</v>
      </c>
      <c r="H89" s="2">
        <f t="shared" si="16"/>
        <v>-0.2676190350656155</v>
      </c>
      <c r="I89" s="2">
        <f t="shared" si="17"/>
        <v>-4.23081341062971</v>
      </c>
      <c r="J89">
        <f t="shared" si="19"/>
        <v>0</v>
      </c>
    </row>
    <row r="90" spans="1:10" ht="12.75">
      <c r="A90" s="2">
        <f t="shared" si="10"/>
        <v>1.1849999999999996</v>
      </c>
      <c r="B90" s="2">
        <f t="shared" si="11"/>
        <v>1.9134156313134456</v>
      </c>
      <c r="C90" s="2">
        <f t="shared" si="12"/>
        <v>-2.7237614626180107</v>
      </c>
      <c r="D90" s="2">
        <f t="shared" si="13"/>
        <v>1.4258320548541292</v>
      </c>
      <c r="E90" s="2">
        <f t="shared" si="14"/>
        <v>-6.58615240706421</v>
      </c>
      <c r="F90" s="2">
        <f t="shared" si="15"/>
        <v>-0.0006386843198066936</v>
      </c>
      <c r="G90" s="2">
        <f t="shared" si="18"/>
        <v>0.013627401715291518</v>
      </c>
      <c r="H90" s="2">
        <f t="shared" si="16"/>
        <v>-0.26611846658612237</v>
      </c>
      <c r="I90" s="2">
        <f t="shared" si="17"/>
        <v>-4.121915951961868</v>
      </c>
      <c r="J90">
        <f t="shared" si="19"/>
        <v>0</v>
      </c>
    </row>
    <row r="91" spans="1:10" ht="12.75">
      <c r="A91" s="2">
        <f t="shared" si="10"/>
        <v>1.1999999999999995</v>
      </c>
      <c r="B91" s="2">
        <f t="shared" si="11"/>
        <v>1.9348031121362574</v>
      </c>
      <c r="C91" s="2">
        <f t="shared" si="12"/>
        <v>-2.822553748723974</v>
      </c>
      <c r="D91" s="2">
        <f t="shared" si="13"/>
        <v>1.4218402778553374</v>
      </c>
      <c r="E91" s="2">
        <f t="shared" si="14"/>
        <v>-6.647981146343638</v>
      </c>
      <c r="F91" s="2">
        <f t="shared" si="15"/>
        <v>-0.0006351131887141087</v>
      </c>
      <c r="G91" s="2">
        <f t="shared" si="18"/>
        <v>0.013884462252030329</v>
      </c>
      <c r="H91" s="2">
        <f t="shared" si="16"/>
        <v>-0.2646304952975453</v>
      </c>
      <c r="I91" s="2">
        <f t="shared" si="17"/>
        <v>-4.014807394987363</v>
      </c>
      <c r="J91">
        <f t="shared" si="19"/>
        <v>0</v>
      </c>
    </row>
    <row r="92" spans="1:10" ht="12.75">
      <c r="A92" s="2">
        <f t="shared" si="10"/>
        <v>1.2149999999999994</v>
      </c>
      <c r="B92" s="2">
        <f t="shared" si="11"/>
        <v>1.9561307163040875</v>
      </c>
      <c r="C92" s="2">
        <f t="shared" si="12"/>
        <v>-2.9222734659191287</v>
      </c>
      <c r="D92" s="2">
        <f t="shared" si="13"/>
        <v>1.4178708204258743</v>
      </c>
      <c r="E92" s="2">
        <f t="shared" si="14"/>
        <v>-6.7082032572684485</v>
      </c>
      <c r="F92" s="2">
        <f t="shared" si="15"/>
        <v>-0.0006315719531808376</v>
      </c>
      <c r="G92" s="2">
        <f t="shared" si="18"/>
        <v>0.014137152153979276</v>
      </c>
      <c r="H92" s="2">
        <f t="shared" si="16"/>
        <v>-0.2631549804920157</v>
      </c>
      <c r="I92" s="2">
        <f t="shared" si="17"/>
        <v>-3.9095199358419688</v>
      </c>
      <c r="J92">
        <f t="shared" si="19"/>
        <v>0</v>
      </c>
    </row>
    <row r="93" spans="1:10" ht="12.75">
      <c r="A93" s="2">
        <f t="shared" si="10"/>
        <v>1.2299999999999993</v>
      </c>
      <c r="B93" s="2">
        <f t="shared" si="11"/>
        <v>1.9773987786104756</v>
      </c>
      <c r="C93" s="2">
        <f t="shared" si="12"/>
        <v>-3.0228965147781555</v>
      </c>
      <c r="D93" s="2">
        <f t="shared" si="13"/>
        <v>1.413923495718494</v>
      </c>
      <c r="E93" s="2">
        <f t="shared" si="14"/>
        <v>-6.766846056306078</v>
      </c>
      <c r="F93" s="2">
        <f t="shared" si="15"/>
        <v>-0.0006280602802124966</v>
      </c>
      <c r="G93" s="2">
        <f t="shared" si="18"/>
        <v>0.014385405185302378</v>
      </c>
      <c r="H93" s="2">
        <f t="shared" si="16"/>
        <v>-0.2616917834218736</v>
      </c>
      <c r="I93" s="2">
        <f t="shared" si="17"/>
        <v>-3.806081172790676</v>
      </c>
      <c r="J93">
        <f t="shared" si="19"/>
        <v>0</v>
      </c>
    </row>
    <row r="94" spans="1:10" ht="12.75">
      <c r="A94" s="2">
        <f aca="true" t="shared" si="20" ref="A94:A157">A93+$B$8</f>
        <v>1.2449999999999992</v>
      </c>
      <c r="B94" s="2">
        <f aca="true" t="shared" si="21" ref="B94:B157">B93+D93*$B$8</f>
        <v>1.998607631046253</v>
      </c>
      <c r="C94" s="2">
        <f aca="true" t="shared" si="22" ref="C94:C157">C93+E93*$B$8</f>
        <v>-3.1243992056227468</v>
      </c>
      <c r="D94" s="2">
        <f aca="true" t="shared" si="23" ref="D94:D157">D93+H93*$B$8</f>
        <v>1.409998118967166</v>
      </c>
      <c r="E94" s="2">
        <f aca="true" t="shared" si="24" ref="E94:E157">E93+I93*$B$8</f>
        <v>-6.823937273897938</v>
      </c>
      <c r="F94" s="2">
        <f aca="true" t="shared" si="25" ref="F94:F157">-1/2*$B$7*$B$5*$B$6*D94^2</f>
        <v>-0.0006245778414407402</v>
      </c>
      <c r="G94" s="2">
        <f t="shared" si="18"/>
        <v>0.014629165667348374</v>
      </c>
      <c r="H94" s="2">
        <f aca="true" t="shared" si="26" ref="H94:H157">F94/$B$1</f>
        <v>-0.2602407672669751</v>
      </c>
      <c r="I94" s="2">
        <f aca="true" t="shared" si="27" ref="I94:I157">G94/$B$1-$B$4</f>
        <v>-3.704514305271511</v>
      </c>
      <c r="J94">
        <f t="shared" si="19"/>
        <v>0</v>
      </c>
    </row>
    <row r="95" spans="1:10" ht="12.75">
      <c r="A95" s="2">
        <f t="shared" si="20"/>
        <v>1.2599999999999991</v>
      </c>
      <c r="B95" s="2">
        <f t="shared" si="21"/>
        <v>2.0197576028307607</v>
      </c>
      <c r="C95" s="2">
        <f t="shared" si="22"/>
        <v>-3.226758264731216</v>
      </c>
      <c r="D95" s="2">
        <f t="shared" si="23"/>
        <v>1.4060945074581614</v>
      </c>
      <c r="E95" s="2">
        <f t="shared" si="24"/>
        <v>-6.87950498847701</v>
      </c>
      <c r="F95" s="2">
        <f t="shared" si="25"/>
        <v>-0.0006211243130463198</v>
      </c>
      <c r="G95" s="2">
        <f t="shared" si="18"/>
        <v>0.014868387996987692</v>
      </c>
      <c r="H95" s="2">
        <f t="shared" si="26"/>
        <v>-0.2588017971026333</v>
      </c>
      <c r="I95" s="2">
        <f t="shared" si="27"/>
        <v>-3.604838334588462</v>
      </c>
      <c r="J95">
        <f t="shared" si="19"/>
        <v>0</v>
      </c>
    </row>
    <row r="96" spans="1:10" ht="12.75">
      <c r="A96" s="2">
        <f t="shared" si="20"/>
        <v>1.274999999999999</v>
      </c>
      <c r="B96" s="2">
        <f t="shared" si="21"/>
        <v>2.040849020442633</v>
      </c>
      <c r="C96" s="2">
        <f t="shared" si="22"/>
        <v>-3.329950839558371</v>
      </c>
      <c r="D96" s="2">
        <f t="shared" si="23"/>
        <v>1.4022124805016218</v>
      </c>
      <c r="E96" s="2">
        <f t="shared" si="24"/>
        <v>-6.933577563495837</v>
      </c>
      <c r="F96" s="2">
        <f t="shared" si="25"/>
        <v>-0.000617699375683632</v>
      </c>
      <c r="G96" s="2">
        <f t="shared" si="18"/>
        <v>0.015103036163464855</v>
      </c>
      <c r="H96" s="2">
        <f t="shared" si="26"/>
        <v>-0.25737473986818</v>
      </c>
      <c r="I96" s="2">
        <f t="shared" si="27"/>
        <v>-3.507068265222977</v>
      </c>
      <c r="J96">
        <f t="shared" si="19"/>
        <v>0</v>
      </c>
    </row>
    <row r="97" spans="1:10" ht="12.75">
      <c r="A97" s="2">
        <f t="shared" si="20"/>
        <v>1.289999999999999</v>
      </c>
      <c r="B97" s="2">
        <f t="shared" si="21"/>
        <v>2.0618822076501573</v>
      </c>
      <c r="C97" s="2">
        <f t="shared" si="22"/>
        <v>-3.4339545030108085</v>
      </c>
      <c r="D97" s="2">
        <f t="shared" si="23"/>
        <v>1.398351859403599</v>
      </c>
      <c r="E97" s="2">
        <f t="shared" si="24"/>
        <v>-6.986183587474182</v>
      </c>
      <c r="F97" s="2">
        <f t="shared" si="25"/>
        <v>-0.0006143027144067248</v>
      </c>
      <c r="G97" s="2">
        <f t="shared" si="18"/>
        <v>0.015333083266036345</v>
      </c>
      <c r="H97" s="2">
        <f t="shared" si="26"/>
        <v>-0.25595946433613537</v>
      </c>
      <c r="I97" s="2">
        <f t="shared" si="27"/>
        <v>-3.4112153058181898</v>
      </c>
      <c r="J97">
        <f t="shared" si="19"/>
        <v>0</v>
      </c>
    </row>
    <row r="98" spans="1:10" ht="12.75">
      <c r="A98" s="2">
        <f t="shared" si="20"/>
        <v>1.3049999999999988</v>
      </c>
      <c r="B98" s="2">
        <f t="shared" si="21"/>
        <v>2.0828574855412114</v>
      </c>
      <c r="C98" s="2">
        <f t="shared" si="22"/>
        <v>-3.538747256822921</v>
      </c>
      <c r="D98" s="2">
        <f t="shared" si="23"/>
        <v>1.394512467438557</v>
      </c>
      <c r="E98" s="2">
        <f t="shared" si="24"/>
        <v>-7.037351817061454</v>
      </c>
      <c r="F98" s="2">
        <f t="shared" si="25"/>
        <v>-0.0006109340185967265</v>
      </c>
      <c r="G98" s="2">
        <f t="shared" si="18"/>
        <v>0.015558511034463759</v>
      </c>
      <c r="H98" s="2">
        <f t="shared" si="26"/>
        <v>-0.2545558410819694</v>
      </c>
      <c r="I98" s="2">
        <f t="shared" si="27"/>
        <v>-3.3172870689734344</v>
      </c>
      <c r="J98">
        <f t="shared" si="19"/>
        <v>0</v>
      </c>
    </row>
    <row r="99" spans="1:10" ht="12.75">
      <c r="A99" s="2">
        <f t="shared" si="20"/>
        <v>1.3199999999999987</v>
      </c>
      <c r="B99" s="2">
        <f t="shared" si="21"/>
        <v>2.1037751725527896</v>
      </c>
      <c r="C99" s="2">
        <f t="shared" si="22"/>
        <v>-3.644307534078843</v>
      </c>
      <c r="D99" s="2">
        <f t="shared" si="23"/>
        <v>1.3906941298223274</v>
      </c>
      <c r="E99" s="2">
        <f t="shared" si="24"/>
        <v>-7.087111123096055</v>
      </c>
      <c r="F99" s="2">
        <f t="shared" si="25"/>
        <v>-0.0006075929818906689</v>
      </c>
      <c r="G99" s="2">
        <f t="shared" si="18"/>
        <v>0.01577930935423642</v>
      </c>
      <c r="H99" s="2">
        <f t="shared" si="26"/>
        <v>-0.2531637424544454</v>
      </c>
      <c r="I99" s="2">
        <f t="shared" si="27"/>
        <v>-3.2252877690681583</v>
      </c>
      <c r="J99">
        <f t="shared" si="19"/>
        <v>0</v>
      </c>
    </row>
    <row r="100" spans="1:10" ht="12.75">
      <c r="A100" s="2">
        <f t="shared" si="20"/>
        <v>1.3349999999999986</v>
      </c>
      <c r="B100" s="2">
        <f t="shared" si="21"/>
        <v>2.1246355845001244</v>
      </c>
      <c r="C100" s="2">
        <f t="shared" si="22"/>
        <v>-3.7506142009252836</v>
      </c>
      <c r="D100" s="2">
        <f t="shared" si="23"/>
        <v>1.3868966736855108</v>
      </c>
      <c r="E100" s="2">
        <f t="shared" si="24"/>
        <v>-7.135490439632077</v>
      </c>
      <c r="F100" s="2">
        <f t="shared" si="25"/>
        <v>-0.0006042793021116727</v>
      </c>
      <c r="G100" s="2">
        <f t="shared" si="18"/>
        <v>0.0159954757982078</v>
      </c>
      <c r="H100" s="2">
        <f t="shared" si="26"/>
        <v>-0.25178304254653033</v>
      </c>
      <c r="I100" s="2">
        <f t="shared" si="27"/>
        <v>-3.135218417413417</v>
      </c>
      <c r="J100">
        <f t="shared" si="19"/>
        <v>0</v>
      </c>
    </row>
    <row r="101" spans="1:10" ht="12.75">
      <c r="A101" s="2">
        <f t="shared" si="20"/>
        <v>1.3499999999999985</v>
      </c>
      <c r="B101" s="2">
        <f t="shared" si="21"/>
        <v>2.145439034605407</v>
      </c>
      <c r="C101" s="2">
        <f t="shared" si="22"/>
        <v>-3.857646557519765</v>
      </c>
      <c r="D101" s="2">
        <f t="shared" si="23"/>
        <v>1.383119928047313</v>
      </c>
      <c r="E101" s="2">
        <f t="shared" si="24"/>
        <v>-7.182518715893279</v>
      </c>
      <c r="F101" s="2">
        <f t="shared" si="25"/>
        <v>-0.0006009926812004662</v>
      </c>
      <c r="G101" s="2">
        <f t="shared" si="18"/>
        <v>0.016207015166146935</v>
      </c>
      <c r="H101" s="2">
        <f t="shared" si="26"/>
        <v>-0.25041361716686095</v>
      </c>
      <c r="I101" s="2">
        <f t="shared" si="27"/>
        <v>-3.0470770141054437</v>
      </c>
      <c r="J101">
        <f t="shared" si="19"/>
        <v>0</v>
      </c>
    </row>
    <row r="102" spans="1:10" ht="12.75">
      <c r="A102" s="2">
        <f t="shared" si="20"/>
        <v>1.3649999999999984</v>
      </c>
      <c r="B102" s="2">
        <f t="shared" si="21"/>
        <v>2.1661858335261166</v>
      </c>
      <c r="C102" s="2">
        <f t="shared" si="22"/>
        <v>-3.965384338258164</v>
      </c>
      <c r="D102" s="2">
        <f t="shared" si="23"/>
        <v>1.37936372378981</v>
      </c>
      <c r="E102" s="2">
        <f t="shared" si="24"/>
        <v>-7.22822487110486</v>
      </c>
      <c r="F102" s="2">
        <f t="shared" si="25"/>
        <v>-0.000597732825148208</v>
      </c>
      <c r="G102" s="2">
        <f t="shared" si="18"/>
        <v>0.016413939033530462</v>
      </c>
      <c r="H102" s="2">
        <f t="shared" si="26"/>
        <v>-0.24905534381175337</v>
      </c>
      <c r="I102" s="2">
        <f t="shared" si="27"/>
        <v>-2.9608587360289746</v>
      </c>
      <c r="J102">
        <f t="shared" si="19"/>
        <v>0</v>
      </c>
    </row>
    <row r="103" spans="1:10" ht="12.75">
      <c r="A103" s="2">
        <f t="shared" si="20"/>
        <v>1.3799999999999983</v>
      </c>
      <c r="B103" s="2">
        <f t="shared" si="21"/>
        <v>2.1868762893829636</v>
      </c>
      <c r="C103" s="2">
        <f t="shared" si="22"/>
        <v>-4.073807711324736</v>
      </c>
      <c r="D103" s="2">
        <f t="shared" si="23"/>
        <v>1.3756278936326336</v>
      </c>
      <c r="E103" s="2">
        <f t="shared" si="24"/>
        <v>-7.272637752145295</v>
      </c>
      <c r="F103" s="2">
        <f t="shared" si="25"/>
        <v>-0.0005944994439305857</v>
      </c>
      <c r="G103" s="2">
        <f t="shared" si="18"/>
        <v>0.01661626531073365</v>
      </c>
      <c r="H103" s="2">
        <f t="shared" si="26"/>
        <v>-0.24770810163774407</v>
      </c>
      <c r="I103" s="2">
        <f t="shared" si="27"/>
        <v>-2.8765561205276464</v>
      </c>
      <c r="J103">
        <f t="shared" si="19"/>
        <v>0</v>
      </c>
    </row>
    <row r="104" spans="1:10" ht="12.75">
      <c r="A104" s="2">
        <f t="shared" si="20"/>
        <v>1.3949999999999982</v>
      </c>
      <c r="B104" s="2">
        <f t="shared" si="21"/>
        <v>2.207510707787453</v>
      </c>
      <c r="C104" s="2">
        <f t="shared" si="22"/>
        <v>-4.182897277606916</v>
      </c>
      <c r="D104" s="2">
        <f t="shared" si="23"/>
        <v>1.3719122721080674</v>
      </c>
      <c r="E104" s="2">
        <f t="shared" si="24"/>
        <v>-7.31578609395321</v>
      </c>
      <c r="F104" s="2">
        <f t="shared" si="25"/>
        <v>-0.0005912922514431614</v>
      </c>
      <c r="G104" s="2">
        <f t="shared" si="18"/>
        <v>0.01681401781361988</v>
      </c>
      <c r="H104" s="2">
        <f t="shared" si="26"/>
        <v>-0.2463717714346506</v>
      </c>
      <c r="I104" s="2">
        <f t="shared" si="27"/>
        <v>-2.7941592443250496</v>
      </c>
      <c r="J104">
        <f t="shared" si="19"/>
        <v>0</v>
      </c>
    </row>
    <row r="105" spans="1:10" ht="12.75">
      <c r="A105" s="2">
        <f t="shared" si="20"/>
        <v>1.4099999999999981</v>
      </c>
      <c r="B105" s="2">
        <f t="shared" si="21"/>
        <v>2.2280893918690743</v>
      </c>
      <c r="C105" s="2">
        <f t="shared" si="22"/>
        <v>-4.292634069016214</v>
      </c>
      <c r="D105" s="2">
        <f t="shared" si="23"/>
        <v>1.3682166955365476</v>
      </c>
      <c r="E105" s="2">
        <f t="shared" si="24"/>
        <v>-7.357698482618085</v>
      </c>
      <c r="F105" s="2">
        <f t="shared" si="25"/>
        <v>-0.0005881109654379394</v>
      </c>
      <c r="G105" s="2">
        <f t="shared" si="18"/>
        <v>0.01700722584637865</v>
      </c>
      <c r="H105" s="2">
        <f t="shared" si="26"/>
        <v>-0.24504623559914146</v>
      </c>
      <c r="I105" s="2">
        <f t="shared" si="27"/>
        <v>-2.71365589734223</v>
      </c>
      <c r="J105">
        <f t="shared" si="19"/>
        <v>0</v>
      </c>
    </row>
    <row r="106" spans="1:10" ht="12.75">
      <c r="A106" s="2">
        <f t="shared" si="20"/>
        <v>1.424999999999998</v>
      </c>
      <c r="B106" s="2">
        <f t="shared" si="21"/>
        <v>2.2486126423021227</v>
      </c>
      <c r="C106" s="2">
        <f t="shared" si="22"/>
        <v>-4.402999546255485</v>
      </c>
      <c r="D106" s="2">
        <f t="shared" si="23"/>
        <v>1.3645410020025603</v>
      </c>
      <c r="E106" s="2">
        <f t="shared" si="24"/>
        <v>-7.398403321078218</v>
      </c>
      <c r="F106" s="2">
        <f t="shared" si="25"/>
        <v>-0.0005849553074611288</v>
      </c>
      <c r="G106" s="2">
        <f t="shared" si="18"/>
        <v>0.017195923797321655</v>
      </c>
      <c r="H106" s="2">
        <f t="shared" si="26"/>
        <v>-0.2437313781088037</v>
      </c>
      <c r="I106" s="2">
        <f t="shared" si="27"/>
        <v>-2.635031751115977</v>
      </c>
      <c r="J106">
        <f t="shared" si="19"/>
        <v>0</v>
      </c>
    </row>
    <row r="107" spans="1:10" ht="12.75">
      <c r="A107" s="2">
        <f t="shared" si="20"/>
        <v>1.439999999999998</v>
      </c>
      <c r="B107" s="2">
        <f t="shared" si="21"/>
        <v>2.269080757332161</v>
      </c>
      <c r="C107" s="2">
        <f t="shared" si="22"/>
        <v>-4.513975596071658</v>
      </c>
      <c r="D107" s="2">
        <f t="shared" si="23"/>
        <v>1.3608850313309282</v>
      </c>
      <c r="E107" s="2">
        <f t="shared" si="24"/>
        <v>-7.437928797344958</v>
      </c>
      <c r="F107" s="2">
        <f t="shared" si="25"/>
        <v>-0.0005818250027920742</v>
      </c>
      <c r="G107" s="2">
        <f t="shared" si="18"/>
        <v>0.01738015074821556</v>
      </c>
      <c r="H107" s="2">
        <f t="shared" si="26"/>
        <v>-0.24242708449669761</v>
      </c>
      <c r="I107" s="2">
        <f t="shared" si="27"/>
        <v>-2.5582705215768504</v>
      </c>
      <c r="J107">
        <f t="shared" si="19"/>
        <v>0</v>
      </c>
    </row>
    <row r="108" spans="1:10" ht="12.75">
      <c r="A108" s="2">
        <f t="shared" si="20"/>
        <v>1.4549999999999979</v>
      </c>
      <c r="B108" s="2">
        <f t="shared" si="21"/>
        <v>2.289494032802125</v>
      </c>
      <c r="C108" s="2">
        <f t="shared" si="22"/>
        <v>-4.625544528031832</v>
      </c>
      <c r="D108" s="2">
        <f t="shared" si="23"/>
        <v>1.3572486250634777</v>
      </c>
      <c r="E108" s="2">
        <f t="shared" si="24"/>
        <v>-7.476302855168611</v>
      </c>
      <c r="F108" s="2">
        <f t="shared" si="25"/>
        <v>-0.0005787197803833315</v>
      </c>
      <c r="G108" s="2">
        <f t="shared" si="18"/>
        <v>0.0175599500976083</v>
      </c>
      <c r="H108" s="2">
        <f t="shared" si="26"/>
        <v>-0.24113324182638815</v>
      </c>
      <c r="I108" s="2">
        <f t="shared" si="27"/>
        <v>-2.4833541259965415</v>
      </c>
      <c r="J108">
        <f t="shared" si="19"/>
        <v>0</v>
      </c>
    </row>
    <row r="109" spans="1:10" ht="12.75">
      <c r="A109" s="2">
        <f t="shared" si="20"/>
        <v>1.4699999999999978</v>
      </c>
      <c r="B109" s="2">
        <f t="shared" si="21"/>
        <v>2.309852762178077</v>
      </c>
      <c r="C109" s="2">
        <f t="shared" si="22"/>
        <v>-4.7376890708593615</v>
      </c>
      <c r="D109" s="2">
        <f t="shared" si="23"/>
        <v>1.353631626436082</v>
      </c>
      <c r="E109" s="2">
        <f t="shared" si="24"/>
        <v>-7.513553167058559</v>
      </c>
      <c r="F109" s="2">
        <f t="shared" si="25"/>
        <v>-0.0005756393728018636</v>
      </c>
      <c r="G109" s="2">
        <f t="shared" si="18"/>
        <v>0.017735369198493608</v>
      </c>
      <c r="H109" s="2">
        <f t="shared" si="26"/>
        <v>-0.23984973866744316</v>
      </c>
      <c r="I109" s="2">
        <f t="shared" si="27"/>
        <v>-2.4102628339609966</v>
      </c>
      <c r="J109">
        <f t="shared" si="19"/>
        <v>0</v>
      </c>
    </row>
    <row r="110" spans="1:10" ht="12.75">
      <c r="A110" s="2">
        <f t="shared" si="20"/>
        <v>1.4849999999999977</v>
      </c>
      <c r="B110" s="2">
        <f t="shared" si="21"/>
        <v>2.330157236574618</v>
      </c>
      <c r="C110" s="2">
        <f t="shared" si="22"/>
        <v>-4.85039236836524</v>
      </c>
      <c r="D110" s="2">
        <f t="shared" si="23"/>
        <v>1.3500338803560703</v>
      </c>
      <c r="E110" s="2">
        <f t="shared" si="24"/>
        <v>-7.549707109567974</v>
      </c>
      <c r="F110" s="2">
        <f t="shared" si="25"/>
        <v>-0.0005725835161713296</v>
      </c>
      <c r="G110" s="2">
        <f t="shared" si="18"/>
        <v>0.01790645901055502</v>
      </c>
      <c r="H110" s="2">
        <f t="shared" si="26"/>
        <v>-0.23857646507138736</v>
      </c>
      <c r="I110" s="2">
        <f t="shared" si="27"/>
        <v>-2.3389754122687414</v>
      </c>
      <c r="J110">
        <f t="shared" si="19"/>
        <v>0</v>
      </c>
    </row>
    <row r="111" spans="1:10" ht="12.75">
      <c r="A111" s="2">
        <f t="shared" si="20"/>
        <v>1.4999999999999976</v>
      </c>
      <c r="B111" s="2">
        <f t="shared" si="21"/>
        <v>2.350407744779959</v>
      </c>
      <c r="C111" s="2">
        <f t="shared" si="22"/>
        <v>-4.963637975008759</v>
      </c>
      <c r="D111" s="2">
        <f t="shared" si="23"/>
        <v>1.3464552333799995</v>
      </c>
      <c r="E111" s="2">
        <f t="shared" si="24"/>
        <v>-7.584791740752005</v>
      </c>
      <c r="F111" s="2">
        <f t="shared" si="25"/>
        <v>-0.00056955195011545</v>
      </c>
      <c r="G111" s="2">
        <f t="shared" si="18"/>
        <v>0.018073273767136407</v>
      </c>
      <c r="H111" s="2">
        <f t="shared" si="26"/>
        <v>-0.2373133125481042</v>
      </c>
      <c r="I111" s="2">
        <f t="shared" si="27"/>
        <v>-2.2694692636931633</v>
      </c>
      <c r="J111">
        <f t="shared" si="19"/>
        <v>0</v>
      </c>
    </row>
    <row r="112" spans="1:10" ht="12.75">
      <c r="A112" s="2">
        <f t="shared" si="20"/>
        <v>1.5149999999999975</v>
      </c>
      <c r="B112" s="2">
        <f t="shared" si="21"/>
        <v>2.370604573280659</v>
      </c>
      <c r="C112" s="2">
        <f t="shared" si="22"/>
        <v>-5.07740985112004</v>
      </c>
      <c r="D112" s="2">
        <f t="shared" si="23"/>
        <v>1.3428955336917778</v>
      </c>
      <c r="E112" s="2">
        <f t="shared" si="24"/>
        <v>-7.618833779707402</v>
      </c>
      <c r="F112" s="2">
        <f t="shared" si="25"/>
        <v>-0.0005665444177024191</v>
      </c>
      <c r="G112" s="2">
        <f t="shared" si="18"/>
        <v>0.018235870657000407</v>
      </c>
      <c r="H112" s="2">
        <f t="shared" si="26"/>
        <v>-0.23606017404267463</v>
      </c>
      <c r="I112" s="2">
        <f t="shared" si="27"/>
        <v>-2.2017205595831637</v>
      </c>
      <c r="J112">
        <f t="shared" si="19"/>
        <v>0</v>
      </c>
    </row>
    <row r="113" spans="1:10" ht="12.75">
      <c r="A113" s="2">
        <f t="shared" si="20"/>
        <v>1.5299999999999974</v>
      </c>
      <c r="B113" s="2">
        <f t="shared" si="21"/>
        <v>2.3907480062860356</v>
      </c>
      <c r="C113" s="2">
        <f t="shared" si="22"/>
        <v>-5.191692357815651</v>
      </c>
      <c r="D113" s="2">
        <f t="shared" si="23"/>
        <v>1.3393546310811377</v>
      </c>
      <c r="E113" s="2">
        <f t="shared" si="24"/>
        <v>-7.65185958810115</v>
      </c>
      <c r="F113" s="2">
        <f t="shared" si="25"/>
        <v>-0.000563560665390346</v>
      </c>
      <c r="G113" s="2">
        <f t="shared" si="18"/>
        <v>0.018394309520858673</v>
      </c>
      <c r="H113" s="2">
        <f t="shared" si="26"/>
        <v>-0.23481694391264418</v>
      </c>
      <c r="I113" s="2">
        <f t="shared" si="27"/>
        <v>-2.135704366308886</v>
      </c>
      <c r="J113">
        <f t="shared" si="19"/>
        <v>0</v>
      </c>
    </row>
    <row r="114" spans="1:10" ht="12.75">
      <c r="A114" s="2">
        <f t="shared" si="20"/>
        <v>1.5449999999999973</v>
      </c>
      <c r="B114" s="2">
        <f t="shared" si="21"/>
        <v>2.4108383257522528</v>
      </c>
      <c r="C114" s="2">
        <f t="shared" si="22"/>
        <v>-5.306470251637168</v>
      </c>
      <c r="D114" s="2">
        <f t="shared" si="23"/>
        <v>1.335832376922448</v>
      </c>
      <c r="E114" s="2">
        <f t="shared" si="24"/>
        <v>-7.683895153595783</v>
      </c>
      <c r="F114" s="2">
        <f t="shared" si="25"/>
        <v>-0.0005606004429737013</v>
      </c>
      <c r="G114" s="2">
        <f t="shared" si="18"/>
        <v>0.018548652562588468</v>
      </c>
      <c r="H114" s="2">
        <f t="shared" si="26"/>
        <v>-0.2335835179057089</v>
      </c>
      <c r="I114" s="2">
        <f t="shared" si="27"/>
        <v>-2.0713947655881384</v>
      </c>
      <c r="J114">
        <f t="shared" si="19"/>
        <v>0</v>
      </c>
    </row>
    <row r="115" spans="1:10" ht="12.75">
      <c r="A115" s="2">
        <f t="shared" si="20"/>
        <v>1.5599999999999972</v>
      </c>
      <c r="B115" s="2">
        <f t="shared" si="21"/>
        <v>2.4308758114060893</v>
      </c>
      <c r="C115" s="2">
        <f t="shared" si="22"/>
        <v>-5.421728678941105</v>
      </c>
      <c r="D115" s="2">
        <f t="shared" si="23"/>
        <v>1.3323286241538623</v>
      </c>
      <c r="E115" s="2">
        <f t="shared" si="24"/>
        <v>-7.714966075079605</v>
      </c>
      <c r="F115" s="2">
        <f t="shared" si="25"/>
        <v>-0.0005576635035307489</v>
      </c>
      <c r="G115" s="2">
        <f t="shared" si="18"/>
        <v>0.01869896407498837</v>
      </c>
      <c r="H115" s="2">
        <f t="shared" si="26"/>
        <v>-0.23235979313781208</v>
      </c>
      <c r="I115" s="2">
        <f t="shared" si="27"/>
        <v>-2.0087649687548454</v>
      </c>
      <c r="J115">
        <f t="shared" si="19"/>
        <v>0</v>
      </c>
    </row>
    <row r="116" spans="1:10" ht="12.75">
      <c r="A116" s="2">
        <f t="shared" si="20"/>
        <v>1.574999999999997</v>
      </c>
      <c r="B116" s="2">
        <f t="shared" si="21"/>
        <v>2.4508607407683973</v>
      </c>
      <c r="C116" s="2">
        <f t="shared" si="22"/>
        <v>-5.537453170067299</v>
      </c>
      <c r="D116" s="2">
        <f t="shared" si="23"/>
        <v>1.3288432272567952</v>
      </c>
      <c r="E116" s="2">
        <f t="shared" si="24"/>
        <v>-7.745097549610928</v>
      </c>
      <c r="F116" s="2">
        <f t="shared" si="25"/>
        <v>-0.0005547496033719415</v>
      </c>
      <c r="G116" s="2">
        <f t="shared" si="18"/>
        <v>0.018845310179871032</v>
      </c>
      <c r="H116" s="2">
        <f t="shared" si="26"/>
        <v>-0.2311456680716423</v>
      </c>
      <c r="I116" s="2">
        <f t="shared" si="27"/>
        <v>-1.947787425053737</v>
      </c>
      <c r="J116">
        <f t="shared" si="19"/>
        <v>0</v>
      </c>
    </row>
    <row r="117" spans="1:10" ht="12.75">
      <c r="A117" s="2">
        <f t="shared" si="20"/>
        <v>1.589999999999997</v>
      </c>
      <c r="B117" s="2">
        <f t="shared" si="21"/>
        <v>2.470793389177249</v>
      </c>
      <c r="C117" s="2">
        <f t="shared" si="22"/>
        <v>-5.653629633311463</v>
      </c>
      <c r="D117" s="2">
        <f t="shared" si="23"/>
        <v>1.3253760422357206</v>
      </c>
      <c r="E117" s="2">
        <f t="shared" si="24"/>
        <v>-7.774314360986734</v>
      </c>
      <c r="F117" s="2">
        <f t="shared" si="25"/>
        <v>-0.0005518585019892605</v>
      </c>
      <c r="G117" s="2">
        <f t="shared" si="18"/>
        <v>0.018987758582243164</v>
      </c>
      <c r="H117" s="2">
        <f t="shared" si="26"/>
        <v>-0.22994104249552522</v>
      </c>
      <c r="I117" s="2">
        <f t="shared" si="27"/>
        <v>-1.8884339240653487</v>
      </c>
      <c r="J117">
        <f t="shared" si="19"/>
        <v>0</v>
      </c>
    </row>
    <row r="118" spans="1:10" ht="12.75">
      <c r="A118" s="2">
        <f t="shared" si="20"/>
        <v>1.6049999999999969</v>
      </c>
      <c r="B118" s="2">
        <f t="shared" si="21"/>
        <v>2.490674029810785</v>
      </c>
      <c r="C118" s="2">
        <f t="shared" si="22"/>
        <v>-5.770244348726265</v>
      </c>
      <c r="D118" s="2">
        <f t="shared" si="23"/>
        <v>1.3219269265982878</v>
      </c>
      <c r="E118" s="2">
        <f t="shared" si="24"/>
        <v>-7.802640869847714</v>
      </c>
      <c r="F118" s="2">
        <f t="shared" si="25"/>
        <v>-0.0005489899620064801</v>
      </c>
      <c r="G118" s="2">
        <f t="shared" si="18"/>
        <v>0.019126378338281284</v>
      </c>
      <c r="H118" s="2">
        <f t="shared" si="26"/>
        <v>-0.22874581750270004</v>
      </c>
      <c r="I118" s="2">
        <f t="shared" si="27"/>
        <v>-1.8306756923827985</v>
      </c>
      <c r="J118">
        <f t="shared" si="19"/>
        <v>0</v>
      </c>
    </row>
    <row r="119" spans="1:10" ht="12.75">
      <c r="A119" s="2">
        <f t="shared" si="20"/>
        <v>1.6199999999999968</v>
      </c>
      <c r="B119" s="2">
        <f t="shared" si="21"/>
        <v>2.510502933709759</v>
      </c>
      <c r="C119" s="2">
        <f t="shared" si="22"/>
        <v>-5.8872839617739805</v>
      </c>
      <c r="D119" s="2">
        <f t="shared" si="23"/>
        <v>1.3184957393357473</v>
      </c>
      <c r="E119" s="2">
        <f t="shared" si="24"/>
        <v>-7.830101005233456</v>
      </c>
      <c r="F119" s="2">
        <f t="shared" si="25"/>
        <v>-0.0005461437491303357</v>
      </c>
      <c r="G119" s="2">
        <f t="shared" si="18"/>
        <v>0.0192612396367762</v>
      </c>
      <c r="H119" s="2">
        <f t="shared" si="26"/>
        <v>-0.22755989547097322</v>
      </c>
      <c r="I119" s="2">
        <f t="shared" si="27"/>
        <v>-1.7744834846765833</v>
      </c>
      <c r="J119">
        <f t="shared" si="19"/>
        <v>0</v>
      </c>
    </row>
    <row r="120" spans="1:10" ht="12.75">
      <c r="A120" s="2">
        <f t="shared" si="20"/>
        <v>1.6349999999999967</v>
      </c>
      <c r="B120" s="2">
        <f t="shared" si="21"/>
        <v>2.530280369799795</v>
      </c>
      <c r="C120" s="2">
        <f t="shared" si="22"/>
        <v>-6.004735476852482</v>
      </c>
      <c r="D120" s="2">
        <f t="shared" si="23"/>
        <v>1.3150823409036827</v>
      </c>
      <c r="E120" s="2">
        <f t="shared" si="24"/>
        <v>-7.856718257503605</v>
      </c>
      <c r="F120" s="2">
        <f t="shared" si="25"/>
        <v>-0.0005433196321025807</v>
      </c>
      <c r="G120" s="2">
        <f t="shared" si="18"/>
        <v>0.01939241359368888</v>
      </c>
      <c r="H120" s="2">
        <f t="shared" si="26"/>
        <v>-0.22638318004274197</v>
      </c>
      <c r="I120" s="2">
        <f t="shared" si="27"/>
        <v>-1.7198276692963006</v>
      </c>
      <c r="J120">
        <f t="shared" si="19"/>
        <v>0</v>
      </c>
    </row>
    <row r="121" spans="1:10" ht="12.75">
      <c r="A121" s="2">
        <f t="shared" si="20"/>
        <v>1.6499999999999966</v>
      </c>
      <c r="B121" s="2">
        <f t="shared" si="21"/>
        <v>2.5500066049133503</v>
      </c>
      <c r="C121" s="2">
        <f t="shared" si="22"/>
        <v>-6.122586250715036</v>
      </c>
      <c r="D121" s="2">
        <f t="shared" si="23"/>
        <v>1.3116865932030415</v>
      </c>
      <c r="E121" s="2">
        <f t="shared" si="24"/>
        <v>-7.882515672543049</v>
      </c>
      <c r="F121" s="2">
        <f t="shared" si="25"/>
        <v>-0.0005405173826529082</v>
      </c>
      <c r="G121" s="2">
        <f t="shared" si="18"/>
        <v>0.019519972059435592</v>
      </c>
      <c r="H121" s="2">
        <f t="shared" si="26"/>
        <v>-0.22521557610537843</v>
      </c>
      <c r="I121" s="2">
        <f t="shared" si="27"/>
        <v>-1.6666783085685033</v>
      </c>
      <c r="J121">
        <f t="shared" si="19"/>
        <v>0</v>
      </c>
    </row>
    <row r="122" spans="1:10" ht="12.75">
      <c r="A122" s="2">
        <f t="shared" si="20"/>
        <v>1.6649999999999965</v>
      </c>
      <c r="B122" s="2">
        <f t="shared" si="21"/>
        <v>2.569681903811396</v>
      </c>
      <c r="C122" s="2">
        <f t="shared" si="22"/>
        <v>-6.240823985803182</v>
      </c>
      <c r="D122" s="2">
        <f t="shared" si="23"/>
        <v>1.3083083595614609</v>
      </c>
      <c r="E122" s="2">
        <f t="shared" si="24"/>
        <v>-7.907515847171577</v>
      </c>
      <c r="F122" s="2">
        <f t="shared" si="25"/>
        <v>-0.0005377367754527259</v>
      </c>
      <c r="G122" s="2">
        <f t="shared" si="18"/>
        <v>0.019643987438499513</v>
      </c>
      <c r="H122" s="2">
        <f t="shared" si="26"/>
        <v>-0.22405698977196917</v>
      </c>
      <c r="I122" s="2">
        <f t="shared" si="27"/>
        <v>-1.6150052339585361</v>
      </c>
      <c r="J122">
        <f t="shared" si="19"/>
        <v>0</v>
      </c>
    </row>
    <row r="123" spans="1:10" ht="12.75">
      <c r="A123" s="2">
        <f t="shared" si="20"/>
        <v>1.6799999999999964</v>
      </c>
      <c r="B123" s="2">
        <f t="shared" si="21"/>
        <v>2.589306529204818</v>
      </c>
      <c r="C123" s="2">
        <f t="shared" si="22"/>
        <v>-6.359436723510756</v>
      </c>
      <c r="D123" s="2">
        <f t="shared" si="23"/>
        <v>1.3049475047148813</v>
      </c>
      <c r="E123" s="2">
        <f t="shared" si="24"/>
        <v>-7.9317409256809555</v>
      </c>
      <c r="F123" s="2">
        <f t="shared" si="25"/>
        <v>-0.0005349775880697607</v>
      </c>
      <c r="G123" s="2">
        <f t="shared" si="18"/>
        <v>0.019764532520950194</v>
      </c>
      <c r="H123" s="2">
        <f t="shared" si="26"/>
        <v>-0.22290732836240032</v>
      </c>
      <c r="I123" s="2">
        <f t="shared" si="27"/>
        <v>-1.5647781162707517</v>
      </c>
      <c r="J123">
        <f t="shared" si="19"/>
        <v>0</v>
      </c>
    </row>
    <row r="124" spans="1:10" ht="12.75">
      <c r="A124" s="2">
        <f t="shared" si="20"/>
        <v>1.6949999999999963</v>
      </c>
      <c r="B124" s="2">
        <f t="shared" si="21"/>
        <v>2.608880741775541</v>
      </c>
      <c r="C124" s="2">
        <f t="shared" si="22"/>
        <v>-6.47841283739597</v>
      </c>
      <c r="D124" s="2">
        <f t="shared" si="23"/>
        <v>1.3016038947894453</v>
      </c>
      <c r="E124" s="2">
        <f t="shared" si="24"/>
        <v>-7.9552125974250165</v>
      </c>
      <c r="F124" s="2">
        <f t="shared" si="25"/>
        <v>-0.0005322396009234808</v>
      </c>
      <c r="G124" s="2">
        <f t="shared" si="18"/>
        <v>0.019881680325439886</v>
      </c>
      <c r="H124" s="2">
        <f t="shared" si="26"/>
        <v>-0.22176650038478368</v>
      </c>
      <c r="I124" s="2">
        <f t="shared" si="27"/>
        <v>-1.5159665310667148</v>
      </c>
      <c r="J124">
        <f t="shared" si="19"/>
        <v>0</v>
      </c>
    </row>
    <row r="125" spans="1:10" ht="12.75">
      <c r="A125" s="2">
        <f t="shared" si="20"/>
        <v>1.7099999999999962</v>
      </c>
      <c r="B125" s="2">
        <f t="shared" si="21"/>
        <v>2.6284048001973828</v>
      </c>
      <c r="C125" s="2">
        <f t="shared" si="22"/>
        <v>-6.597741026357345</v>
      </c>
      <c r="D125" s="2">
        <f t="shared" si="23"/>
        <v>1.2982773972836734</v>
      </c>
      <c r="E125" s="2">
        <f t="shared" si="24"/>
        <v>-7.977952095391017</v>
      </c>
      <c r="F125" s="2">
        <f t="shared" si="25"/>
        <v>-0.0005295225972413155</v>
      </c>
      <c r="G125" s="2">
        <f t="shared" si="18"/>
        <v>0.01999550395323731</v>
      </c>
      <c r="H125" s="2">
        <f t="shared" si="26"/>
        <v>-0.2206344155172148</v>
      </c>
      <c r="I125" s="2">
        <f t="shared" si="27"/>
        <v>-1.468540019484454</v>
      </c>
      <c r="J125">
        <f t="shared" si="19"/>
        <v>0</v>
      </c>
    </row>
    <row r="126" spans="1:10" ht="12.75">
      <c r="A126" s="2">
        <f t="shared" si="20"/>
        <v>1.724999999999996</v>
      </c>
      <c r="B126" s="2">
        <f t="shared" si="21"/>
        <v>2.647878961156638</v>
      </c>
      <c r="C126" s="2">
        <f t="shared" si="22"/>
        <v>-6.71741030778821</v>
      </c>
      <c r="D126" s="2">
        <f t="shared" si="23"/>
        <v>1.294967881050915</v>
      </c>
      <c r="E126" s="2">
        <f t="shared" si="24"/>
        <v>-7.999980195683284</v>
      </c>
      <c r="F126" s="2">
        <f t="shared" si="25"/>
        <v>-0.0005268263630156577</v>
      </c>
      <c r="G126" s="2">
        <f t="shared" si="18"/>
        <v>0.020106076452853852</v>
      </c>
      <c r="H126" s="2">
        <f t="shared" si="26"/>
        <v>-0.21951098458985738</v>
      </c>
      <c r="I126" s="2">
        <f t="shared" si="27"/>
        <v>-1.4224681446442276</v>
      </c>
      <c r="J126">
        <f t="shared" si="19"/>
        <v>0</v>
      </c>
    </row>
    <row r="127" spans="1:10" ht="12.75">
      <c r="A127" s="2">
        <f t="shared" si="20"/>
        <v>1.739999999999996</v>
      </c>
      <c r="B127" s="2">
        <f t="shared" si="21"/>
        <v>2.6673034793724013</v>
      </c>
      <c r="C127" s="2">
        <f t="shared" si="22"/>
        <v>-6.83741001072346</v>
      </c>
      <c r="D127" s="2">
        <f t="shared" si="23"/>
        <v>1.2916752162820673</v>
      </c>
      <c r="E127" s="2">
        <f t="shared" si="24"/>
        <v>-8.021317217852948</v>
      </c>
      <c r="F127" s="2">
        <f t="shared" si="25"/>
        <v>-0.0005241506869616329</v>
      </c>
      <c r="G127" s="2">
        <f t="shared" si="18"/>
        <v>0.020213470694814783</v>
      </c>
      <c r="H127" s="2">
        <f t="shared" si="26"/>
        <v>-0.21839611956734706</v>
      </c>
      <c r="I127" s="2">
        <f t="shared" si="27"/>
        <v>-1.3777205438271736</v>
      </c>
      <c r="J127">
        <f t="shared" si="19"/>
        <v>0</v>
      </c>
    </row>
    <row r="128" spans="1:10" ht="12.75">
      <c r="A128" s="2">
        <f t="shared" si="20"/>
        <v>1.754999999999996</v>
      </c>
      <c r="B128" s="2">
        <f t="shared" si="21"/>
        <v>2.6866786076166322</v>
      </c>
      <c r="C128" s="2">
        <f t="shared" si="22"/>
        <v>-6.957729768991254</v>
      </c>
      <c r="D128" s="2">
        <f t="shared" si="23"/>
        <v>1.288399274488557</v>
      </c>
      <c r="E128" s="2">
        <f t="shared" si="24"/>
        <v>-8.041983026010355</v>
      </c>
      <c r="F128" s="2">
        <f t="shared" si="25"/>
        <v>-0.0005214953604756189</v>
      </c>
      <c r="G128" s="2">
        <f t="shared" si="18"/>
        <v>0.020317759256128054</v>
      </c>
      <c r="H128" s="2">
        <f t="shared" si="26"/>
        <v>-0.2172897335315079</v>
      </c>
      <c r="I128" s="2">
        <f t="shared" si="27"/>
        <v>-1.3342669766133106</v>
      </c>
      <c r="J128">
        <f t="shared" si="19"/>
        <v>0</v>
      </c>
    </row>
    <row r="129" spans="1:10" ht="12.75">
      <c r="A129" s="2">
        <f t="shared" si="20"/>
        <v>1.7699999999999958</v>
      </c>
      <c r="B129" s="2">
        <f t="shared" si="21"/>
        <v>2.7060045967339605</v>
      </c>
      <c r="C129" s="2">
        <f t="shared" si="22"/>
        <v>-7.078359514381409</v>
      </c>
      <c r="D129" s="2">
        <f t="shared" si="23"/>
        <v>1.2851399284855844</v>
      </c>
      <c r="E129" s="2">
        <f t="shared" si="24"/>
        <v>-8.061997030659555</v>
      </c>
      <c r="F129" s="2">
        <f t="shared" si="25"/>
        <v>-0.0005188601775945013</v>
      </c>
      <c r="G129" s="2">
        <f t="shared" si="18"/>
        <v>0.020419014314005585</v>
      </c>
      <c r="H129" s="2">
        <f t="shared" si="26"/>
        <v>-0.21619174066437555</v>
      </c>
      <c r="I129" s="2">
        <f t="shared" si="27"/>
        <v>-1.292077369164339</v>
      </c>
      <c r="J129">
        <f t="shared" si="19"/>
        <v>0</v>
      </c>
    </row>
    <row r="130" spans="1:10" ht="12.75">
      <c r="A130" s="2">
        <f t="shared" si="20"/>
        <v>1.7849999999999957</v>
      </c>
      <c r="B130" s="2">
        <f t="shared" si="21"/>
        <v>2.7252816956612445</v>
      </c>
      <c r="C130" s="2">
        <f t="shared" si="22"/>
        <v>-7.199289469841303</v>
      </c>
      <c r="D130" s="2">
        <f t="shared" si="23"/>
        <v>1.2818970523756188</v>
      </c>
      <c r="E130" s="2">
        <f t="shared" si="24"/>
        <v>-8.08137819119702</v>
      </c>
      <c r="F130" s="2">
        <f t="shared" si="25"/>
        <v>-0.0005162449349556496</v>
      </c>
      <c r="G130" s="2">
        <f t="shared" si="18"/>
        <v>0.020517307548396205</v>
      </c>
      <c r="H130" s="2">
        <f t="shared" si="26"/>
        <v>-0.21510205623152068</v>
      </c>
      <c r="I130" s="2">
        <f t="shared" si="27"/>
        <v>-1.2511218548349152</v>
      </c>
      <c r="J130">
        <f t="shared" si="19"/>
        <v>0</v>
      </c>
    </row>
    <row r="131" spans="1:10" ht="12.75">
      <c r="A131" s="2">
        <f t="shared" si="20"/>
        <v>1.7999999999999956</v>
      </c>
      <c r="B131" s="2">
        <f t="shared" si="21"/>
        <v>2.7445101514468786</v>
      </c>
      <c r="C131" s="2">
        <f t="shared" si="22"/>
        <v>-7.320510142709258</v>
      </c>
      <c r="D131" s="2">
        <f t="shared" si="23"/>
        <v>1.2786705215321459</v>
      </c>
      <c r="E131" s="2">
        <f t="shared" si="24"/>
        <v>-8.100145019019545</v>
      </c>
      <c r="F131" s="2">
        <f t="shared" si="25"/>
        <v>-0.0005136494317576001</v>
      </c>
      <c r="G131" s="2">
        <f t="shared" si="18"/>
        <v>0.020612710052895535</v>
      </c>
      <c r="H131" s="2">
        <f t="shared" si="26"/>
        <v>-0.21402059656566672</v>
      </c>
      <c r="I131" s="2">
        <f t="shared" si="27"/>
        <v>-1.211370811293527</v>
      </c>
      <c r="J131">
        <f t="shared" si="19"/>
        <v>0</v>
      </c>
    </row>
    <row r="132" spans="1:10" ht="12.75">
      <c r="A132" s="2">
        <f t="shared" si="20"/>
        <v>1.8149999999999955</v>
      </c>
      <c r="B132" s="2">
        <f t="shared" si="21"/>
        <v>2.763690209269861</v>
      </c>
      <c r="C132" s="2">
        <f t="shared" si="22"/>
        <v>-7.442012317994552</v>
      </c>
      <c r="D132" s="2">
        <f t="shared" si="23"/>
        <v>1.275460212583661</v>
      </c>
      <c r="E132" s="2">
        <f t="shared" si="24"/>
        <v>-8.118315581188947</v>
      </c>
      <c r="F132" s="2">
        <f t="shared" si="25"/>
        <v>-0.0005110734697214302</v>
      </c>
      <c r="G132" s="2">
        <f t="shared" si="18"/>
        <v>0.020705292253605668</v>
      </c>
      <c r="H132" s="2">
        <f t="shared" si="26"/>
        <v>-0.21294727905059593</v>
      </c>
      <c r="I132" s="2">
        <f t="shared" si="27"/>
        <v>-1.1727948943309716</v>
      </c>
      <c r="J132">
        <f t="shared" si="19"/>
        <v>0</v>
      </c>
    </row>
    <row r="133" spans="1:10" ht="12.75">
      <c r="A133" s="2">
        <f t="shared" si="20"/>
        <v>1.8299999999999954</v>
      </c>
      <c r="B133" s="2">
        <f t="shared" si="21"/>
        <v>2.782822112458616</v>
      </c>
      <c r="C133" s="2">
        <f t="shared" si="22"/>
        <v>-7.563787051712386</v>
      </c>
      <c r="D133" s="2">
        <f t="shared" si="23"/>
        <v>1.272266003397902</v>
      </c>
      <c r="E133" s="2">
        <f t="shared" si="24"/>
        <v>-8.135907504603912</v>
      </c>
      <c r="F133" s="2">
        <f t="shared" si="25"/>
        <v>-0.0005085168530528111</v>
      </c>
      <c r="G133" s="2">
        <f t="shared" si="18"/>
        <v>0.02079512383552649</v>
      </c>
      <c r="H133" s="2">
        <f t="shared" si="26"/>
        <v>-0.21188202210533796</v>
      </c>
      <c r="I133" s="2">
        <f t="shared" si="27"/>
        <v>-1.1353650685306285</v>
      </c>
      <c r="J133">
        <f t="shared" si="19"/>
        <v>0</v>
      </c>
    </row>
    <row r="134" spans="1:10" ht="12.75">
      <c r="A134" s="2">
        <f t="shared" si="20"/>
        <v>1.8449999999999953</v>
      </c>
      <c r="B134" s="2">
        <f t="shared" si="21"/>
        <v>2.8019061025095846</v>
      </c>
      <c r="C134" s="2">
        <f t="shared" si="22"/>
        <v>-7.685825664281444</v>
      </c>
      <c r="D134" s="2">
        <f t="shared" si="23"/>
        <v>1.269087773066322</v>
      </c>
      <c r="E134" s="2">
        <f t="shared" si="24"/>
        <v>-8.152937980631872</v>
      </c>
      <c r="F134" s="2">
        <f t="shared" si="25"/>
        <v>-0.0005059793884047247</v>
      </c>
      <c r="G134" s="2">
        <f t="shared" si="18"/>
        <v>0.02088227367607018</v>
      </c>
      <c r="H134" s="2">
        <f t="shared" si="26"/>
        <v>-0.21082474516863528</v>
      </c>
      <c r="I134" s="2">
        <f t="shared" si="27"/>
        <v>-1.099052634970759</v>
      </c>
      <c r="J134">
        <f t="shared" si="19"/>
        <v>0</v>
      </c>
    </row>
    <row r="135" spans="1:10" ht="12.75">
      <c r="A135" s="2">
        <f t="shared" si="20"/>
        <v>1.8599999999999952</v>
      </c>
      <c r="B135" s="2">
        <f t="shared" si="21"/>
        <v>2.8209424191055796</v>
      </c>
      <c r="C135" s="2">
        <f t="shared" si="22"/>
        <v>-7.808119733990923</v>
      </c>
      <c r="D135" s="2">
        <f t="shared" si="23"/>
        <v>1.2659254018887924</v>
      </c>
      <c r="E135" s="2">
        <f t="shared" si="24"/>
        <v>-8.169423770156433</v>
      </c>
      <c r="F135" s="2">
        <f t="shared" si="25"/>
        <v>-0.0005034608848408328</v>
      </c>
      <c r="G135" s="2">
        <f t="shared" si="18"/>
        <v>0.02096680978530173</v>
      </c>
      <c r="H135" s="2">
        <f t="shared" si="26"/>
        <v>-0.20977536868368035</v>
      </c>
      <c r="I135" s="2">
        <f t="shared" si="27"/>
        <v>-1.0638292561242793</v>
      </c>
      <c r="J135">
        <f t="shared" si="19"/>
        <v>0</v>
      </c>
    </row>
    <row r="136" spans="1:10" ht="12.75">
      <c r="A136" s="2">
        <f t="shared" si="20"/>
        <v>1.8749999999999951</v>
      </c>
      <c r="B136" s="2">
        <f t="shared" si="21"/>
        <v>2.8399313001339115</v>
      </c>
      <c r="C136" s="2">
        <f t="shared" si="22"/>
        <v>-7.9306610905432695</v>
      </c>
      <c r="D136" s="2">
        <f t="shared" si="23"/>
        <v>1.2627787713585372</v>
      </c>
      <c r="E136" s="2">
        <f t="shared" si="24"/>
        <v>-8.185381208998297</v>
      </c>
      <c r="F136" s="2">
        <f t="shared" si="25"/>
        <v>-0.0005009611537994835</v>
      </c>
      <c r="G136" s="2">
        <f t="shared" si="18"/>
        <v>0.021048799252519765</v>
      </c>
      <c r="H136" s="2">
        <f t="shared" si="26"/>
        <v>-0.20873381408311817</v>
      </c>
      <c r="I136" s="2">
        <f t="shared" si="27"/>
        <v>-1.029666978116765</v>
      </c>
      <c r="J136">
        <f t="shared" si="19"/>
        <v>0</v>
      </c>
    </row>
    <row r="137" spans="1:10" ht="12.75">
      <c r="A137" s="2">
        <f t="shared" si="20"/>
        <v>1.889999999999995</v>
      </c>
      <c r="B137" s="2">
        <f t="shared" si="21"/>
        <v>2.8588729817042897</v>
      </c>
      <c r="C137" s="2">
        <f t="shared" si="22"/>
        <v>-8.053441808678244</v>
      </c>
      <c r="D137" s="2">
        <f t="shared" si="23"/>
        <v>1.2596477641472905</v>
      </c>
      <c r="E137" s="2">
        <f t="shared" si="24"/>
        <v>-8.200826213670048</v>
      </c>
      <c r="F137" s="2">
        <f t="shared" si="25"/>
        <v>-0.0004984800090583438</v>
      </c>
      <c r="G137" s="2">
        <f t="shared" si="18"/>
        <v>0.0211283081988041</v>
      </c>
      <c r="H137" s="2">
        <f t="shared" si="26"/>
        <v>-0.20770000377430994</v>
      </c>
      <c r="I137" s="2">
        <f t="shared" si="27"/>
        <v>-0.9965382504982916</v>
      </c>
      <c r="J137">
        <f t="shared" si="19"/>
        <v>0</v>
      </c>
    </row>
    <row r="138" spans="1:10" ht="12.75">
      <c r="A138" s="2">
        <f t="shared" si="20"/>
        <v>1.904999999999995</v>
      </c>
      <c r="B138" s="2">
        <f t="shared" si="21"/>
        <v>2.8777676981664992</v>
      </c>
      <c r="C138" s="2">
        <f t="shared" si="22"/>
        <v>-8.176454201883294</v>
      </c>
      <c r="D138" s="2">
        <f t="shared" si="23"/>
        <v>1.256532264090676</v>
      </c>
      <c r="E138" s="2">
        <f t="shared" si="24"/>
        <v>-8.215774287427523</v>
      </c>
      <c r="F138" s="2">
        <f t="shared" si="25"/>
        <v>-0.0004960172666996453</v>
      </c>
      <c r="G138" s="2">
        <f t="shared" si="18"/>
        <v>0.02120540173516951</v>
      </c>
      <c r="H138" s="2">
        <f t="shared" si="26"/>
        <v>-0.20667386112485223</v>
      </c>
      <c r="I138" s="2">
        <f t="shared" si="27"/>
        <v>-0.96441594367937</v>
      </c>
      <c r="J138">
        <f t="shared" si="19"/>
        <v>0</v>
      </c>
    </row>
    <row r="139" spans="1:10" ht="12.75">
      <c r="A139" s="2">
        <f t="shared" si="20"/>
        <v>1.9199999999999948</v>
      </c>
      <c r="B139" s="2">
        <f t="shared" si="21"/>
        <v>2.8966156821278592</v>
      </c>
      <c r="C139" s="2">
        <f t="shared" si="22"/>
        <v>-8.299690816194706</v>
      </c>
      <c r="D139" s="2">
        <f t="shared" si="23"/>
        <v>1.253432156173803</v>
      </c>
      <c r="E139" s="2">
        <f t="shared" si="24"/>
        <v>-8.230240526582714</v>
      </c>
      <c r="F139" s="2">
        <f t="shared" si="25"/>
        <v>-0.0004935727450760307</v>
      </c>
      <c r="G139" s="2">
        <f t="shared" si="18"/>
        <v>0.021280143925977955</v>
      </c>
      <c r="H139" s="2">
        <f t="shared" si="26"/>
        <v>-0.20565531044834612</v>
      </c>
      <c r="I139" s="2">
        <f t="shared" si="27"/>
        <v>-0.9332733641758519</v>
      </c>
      <c r="J139">
        <f t="shared" si="19"/>
        <v>0</v>
      </c>
    </row>
    <row r="140" spans="1:10" ht="12.75">
      <c r="A140" s="2">
        <f t="shared" si="20"/>
        <v>1.9349999999999947</v>
      </c>
      <c r="B140" s="2">
        <f t="shared" si="21"/>
        <v>2.9154171644704663</v>
      </c>
      <c r="C140" s="2">
        <f t="shared" si="22"/>
        <v>-8.423144424093447</v>
      </c>
      <c r="D140" s="2">
        <f t="shared" si="23"/>
        <v>1.250347326517078</v>
      </c>
      <c r="E140" s="2">
        <f t="shared" si="24"/>
        <v>-8.244239627045351</v>
      </c>
      <c r="F140" s="2">
        <f t="shared" si="25"/>
        <v>-0.0004911462647769905</v>
      </c>
      <c r="G140" s="2">
        <f aca="true" t="shared" si="28" ref="G140:G191">IF(E140&gt;0,-1/2*$B$7*$B$5*$B$6*E140^2,1/2*$B$7*$B$5*$B$6*E140^2)</f>
        <v>0.021352597757274966</v>
      </c>
      <c r="H140" s="2">
        <f t="shared" si="26"/>
        <v>-0.20464427699041274</v>
      </c>
      <c r="I140" s="2">
        <f t="shared" si="27"/>
        <v>-0.9030842678020967</v>
      </c>
      <c r="J140">
        <f aca="true" t="shared" si="29" ref="J140:J191">IF(C139&lt;0,0,B140)</f>
        <v>0</v>
      </c>
    </row>
    <row r="141" spans="1:10" ht="12.75">
      <c r="A141" s="2">
        <f t="shared" si="20"/>
        <v>1.9499999999999946</v>
      </c>
      <c r="B141" s="2">
        <f t="shared" si="21"/>
        <v>2.9341723743682224</v>
      </c>
      <c r="C141" s="2">
        <f t="shared" si="22"/>
        <v>-8.546808018499128</v>
      </c>
      <c r="D141" s="2">
        <f t="shared" si="23"/>
        <v>1.2472776623622217</v>
      </c>
      <c r="E141" s="2">
        <f t="shared" si="24"/>
        <v>-8.257785891062383</v>
      </c>
      <c r="F141" s="2">
        <f t="shared" si="25"/>
        <v>-0.0004887376485958767</v>
      </c>
      <c r="G141" s="2">
        <f t="shared" si="28"/>
        <v>0.021422825109729288</v>
      </c>
      <c r="H141" s="2">
        <f t="shared" si="26"/>
        <v>-0.20364068691494863</v>
      </c>
      <c r="I141" s="2">
        <f t="shared" si="27"/>
        <v>-0.87382287094613</v>
      </c>
      <c r="J141">
        <f t="shared" si="29"/>
        <v>0</v>
      </c>
    </row>
    <row r="142" spans="1:10" ht="12.75">
      <c r="A142" s="2">
        <f t="shared" si="20"/>
        <v>1.9649999999999945</v>
      </c>
      <c r="B142" s="2">
        <f t="shared" si="21"/>
        <v>2.9528815393036556</v>
      </c>
      <c r="C142" s="2">
        <f t="shared" si="22"/>
        <v>-8.670674806865064</v>
      </c>
      <c r="D142" s="2">
        <f t="shared" si="23"/>
        <v>1.2442230520584974</v>
      </c>
      <c r="E142" s="2">
        <f t="shared" si="24"/>
        <v>-8.270893234126575</v>
      </c>
      <c r="F142" s="2">
        <f t="shared" si="25"/>
        <v>-0.0004863467214974819</v>
      </c>
      <c r="G142" s="2">
        <f t="shared" si="28"/>
        <v>0.02149088673586828</v>
      </c>
      <c r="H142" s="2">
        <f t="shared" si="26"/>
        <v>-0.20264446729061747</v>
      </c>
      <c r="I142" s="2">
        <f t="shared" si="27"/>
        <v>-0.8454638600548829</v>
      </c>
      <c r="J142">
        <f t="shared" si="29"/>
        <v>0</v>
      </c>
    </row>
    <row r="143" spans="1:10" ht="12.75">
      <c r="A143" s="2">
        <f t="shared" si="20"/>
        <v>1.9799999999999944</v>
      </c>
      <c r="B143" s="2">
        <f t="shared" si="21"/>
        <v>2.971544885084533</v>
      </c>
      <c r="C143" s="2">
        <f t="shared" si="22"/>
        <v>-8.794738205376962</v>
      </c>
      <c r="D143" s="2">
        <f t="shared" si="23"/>
        <v>1.241183385049138</v>
      </c>
      <c r="E143" s="2">
        <f t="shared" si="24"/>
        <v>-8.283575192027397</v>
      </c>
      <c r="F143" s="2">
        <f t="shared" si="25"/>
        <v>-0.00048397331058617577</v>
      </c>
      <c r="G143" s="2">
        <f t="shared" si="28"/>
        <v>0.02155684224131508</v>
      </c>
      <c r="H143" s="2">
        <f t="shared" si="26"/>
        <v>-0.20165554607757324</v>
      </c>
      <c r="I143" s="2">
        <f t="shared" si="27"/>
        <v>-0.8179823994520508</v>
      </c>
      <c r="J143">
        <f t="shared" si="29"/>
        <v>0</v>
      </c>
    </row>
    <row r="144" spans="1:10" ht="12.75">
      <c r="A144" s="2">
        <f t="shared" si="20"/>
        <v>1.9949999999999943</v>
      </c>
      <c r="B144" s="2">
        <f t="shared" si="21"/>
        <v>2.99016263586027</v>
      </c>
      <c r="C144" s="2">
        <f t="shared" si="22"/>
        <v>-8.918991833257373</v>
      </c>
      <c r="D144" s="2">
        <f t="shared" si="23"/>
        <v>1.2381585518579745</v>
      </c>
      <c r="E144" s="2">
        <f t="shared" si="24"/>
        <v>-8.295844928019179</v>
      </c>
      <c r="F144" s="2">
        <f t="shared" si="25"/>
        <v>-0.00048161724507458416</v>
      </c>
      <c r="G144" s="2">
        <f t="shared" si="28"/>
        <v>0.02162075006974693</v>
      </c>
      <c r="H144" s="2">
        <f t="shared" si="26"/>
        <v>-0.20067385211441008</v>
      </c>
      <c r="I144" s="2">
        <f t="shared" si="27"/>
        <v>-0.7913541376054454</v>
      </c>
      <c r="J144">
        <f t="shared" si="29"/>
        <v>0</v>
      </c>
    </row>
    <row r="145" spans="1:10" ht="12.75">
      <c r="A145" s="2">
        <f t="shared" si="20"/>
        <v>2.0099999999999945</v>
      </c>
      <c r="B145" s="2">
        <f t="shared" si="21"/>
        <v>3.0087350141381397</v>
      </c>
      <c r="C145" s="2">
        <f t="shared" si="22"/>
        <v>-9.04342950717766</v>
      </c>
      <c r="D145" s="2">
        <f t="shared" si="23"/>
        <v>1.2351484440762583</v>
      </c>
      <c r="E145" s="2">
        <f t="shared" si="24"/>
        <v>-8.30771524008326</v>
      </c>
      <c r="F145" s="2">
        <f t="shared" si="25"/>
        <v>-0.0004792783562528023</v>
      </c>
      <c r="G145" s="2">
        <f t="shared" si="28"/>
        <v>0.021682667491307</v>
      </c>
      <c r="H145" s="2">
        <f t="shared" si="26"/>
        <v>-0.1996993151053343</v>
      </c>
      <c r="I145" s="2">
        <f t="shared" si="27"/>
        <v>-0.7655552119554159</v>
      </c>
      <c r="J145">
        <f t="shared" si="29"/>
        <v>0</v>
      </c>
    </row>
    <row r="146" spans="1:10" ht="12.75">
      <c r="A146" s="2">
        <f t="shared" si="20"/>
        <v>2.0249999999999946</v>
      </c>
      <c r="B146" s="2">
        <f t="shared" si="21"/>
        <v>3.0272622407992835</v>
      </c>
      <c r="C146" s="2">
        <f t="shared" si="22"/>
        <v>-9.168045235778909</v>
      </c>
      <c r="D146" s="2">
        <f t="shared" si="23"/>
        <v>1.2321529543496783</v>
      </c>
      <c r="E146" s="2">
        <f t="shared" si="24"/>
        <v>-8.31919856826259</v>
      </c>
      <c r="F146" s="2">
        <f t="shared" si="25"/>
        <v>-0.0004769564774581322</v>
      </c>
      <c r="G146" s="2">
        <f t="shared" si="28"/>
        <v>0.021742650594215346</v>
      </c>
      <c r="H146" s="2">
        <f t="shared" si="26"/>
        <v>-0.19873186560755512</v>
      </c>
      <c r="I146" s="2">
        <f t="shared" si="27"/>
        <v>-0.7405622524102728</v>
      </c>
      <c r="J146">
        <f t="shared" si="29"/>
        <v>0</v>
      </c>
    </row>
    <row r="147" spans="1:10" ht="12.75">
      <c r="A147" s="2">
        <f t="shared" si="20"/>
        <v>2.0399999999999947</v>
      </c>
      <c r="B147" s="2">
        <f t="shared" si="21"/>
        <v>3.0457445351145287</v>
      </c>
      <c r="C147" s="2">
        <f t="shared" si="22"/>
        <v>-9.292833214302847</v>
      </c>
      <c r="D147" s="2">
        <f t="shared" si="23"/>
        <v>1.229171976365565</v>
      </c>
      <c r="E147" s="2">
        <f t="shared" si="24"/>
        <v>-8.330307002048745</v>
      </c>
      <c r="F147" s="2">
        <f t="shared" si="25"/>
        <v>-0.00047465144404533255</v>
      </c>
      <c r="G147" s="2">
        <f t="shared" si="28"/>
        <v>0.02180075427933705</v>
      </c>
      <c r="H147" s="2">
        <f t="shared" si="26"/>
        <v>-0.19777143501888858</v>
      </c>
      <c r="I147" s="2">
        <f t="shared" si="27"/>
        <v>-0.7163523836095624</v>
      </c>
      <c r="J147">
        <f t="shared" si="29"/>
        <v>0</v>
      </c>
    </row>
    <row r="148" spans="1:10" ht="12.75">
      <c r="A148" s="2">
        <f t="shared" si="20"/>
        <v>2.054999999999995</v>
      </c>
      <c r="B148" s="2">
        <f t="shared" si="21"/>
        <v>3.0641821147600123</v>
      </c>
      <c r="C148" s="2">
        <f t="shared" si="22"/>
        <v>-9.41778781933358</v>
      </c>
      <c r="D148" s="2">
        <f t="shared" si="23"/>
        <v>1.2262054048402817</v>
      </c>
      <c r="E148" s="2">
        <f t="shared" si="24"/>
        <v>-8.341052287802889</v>
      </c>
      <c r="F148" s="2">
        <f t="shared" si="25"/>
        <v>-0.0004723630933573717</v>
      </c>
      <c r="G148" s="2">
        <f t="shared" si="28"/>
        <v>0.021857032257478193</v>
      </c>
      <c r="H148" s="2">
        <f t="shared" si="26"/>
        <v>-0.19681795556557155</v>
      </c>
      <c r="I148" s="2">
        <f t="shared" si="27"/>
        <v>-0.6929032260507526</v>
      </c>
      <c r="J148">
        <f t="shared" si="29"/>
        <v>0</v>
      </c>
    </row>
    <row r="149" spans="1:10" ht="12.75">
      <c r="A149" s="2">
        <f t="shared" si="20"/>
        <v>2.069999999999995</v>
      </c>
      <c r="B149" s="2">
        <f t="shared" si="21"/>
        <v>3.0825751958326166</v>
      </c>
      <c r="C149" s="2">
        <f t="shared" si="22"/>
        <v>-9.542903603650622</v>
      </c>
      <c r="D149" s="2">
        <f t="shared" si="23"/>
        <v>1.2232531355067982</v>
      </c>
      <c r="E149" s="2">
        <f t="shared" si="24"/>
        <v>-8.35144583619365</v>
      </c>
      <c r="F149" s="2">
        <f t="shared" si="25"/>
        <v>-0.0004700912646966758</v>
      </c>
      <c r="G149" s="2">
        <f t="shared" si="28"/>
        <v>0.021911537049192367</v>
      </c>
      <c r="H149" s="2">
        <f t="shared" si="26"/>
        <v>-0.1958713602902816</v>
      </c>
      <c r="I149" s="2">
        <f t="shared" si="27"/>
        <v>-0.6701928961698478</v>
      </c>
      <c r="J149">
        <f t="shared" si="29"/>
        <v>0</v>
      </c>
    </row>
    <row r="150" spans="1:10" ht="12.75">
      <c r="A150" s="2">
        <f t="shared" si="20"/>
        <v>2.084999999999995</v>
      </c>
      <c r="B150" s="2">
        <f t="shared" si="21"/>
        <v>3.100923992865219</v>
      </c>
      <c r="C150" s="2">
        <f t="shared" si="22"/>
        <v>-9.668175291193526</v>
      </c>
      <c r="D150" s="2">
        <f t="shared" si="23"/>
        <v>1.220315065102444</v>
      </c>
      <c r="E150" s="2">
        <f t="shared" si="24"/>
        <v>-8.361498729636198</v>
      </c>
      <c r="F150" s="2">
        <f t="shared" si="25"/>
        <v>-0.00046783579929685873</v>
      </c>
      <c r="G150" s="2">
        <f t="shared" si="28"/>
        <v>0.021964319986892137</v>
      </c>
      <c r="H150" s="2">
        <f t="shared" si="26"/>
        <v>-0.19493158304035782</v>
      </c>
      <c r="I150" s="2">
        <f t="shared" si="27"/>
        <v>-0.648200005461609</v>
      </c>
      <c r="J150">
        <f t="shared" si="29"/>
        <v>0</v>
      </c>
    </row>
    <row r="151" spans="1:10" ht="12.75">
      <c r="A151" s="2">
        <f t="shared" si="20"/>
        <v>2.099999999999995</v>
      </c>
      <c r="B151" s="2">
        <f t="shared" si="21"/>
        <v>3.1192287188417556</v>
      </c>
      <c r="C151" s="2">
        <f t="shared" si="22"/>
        <v>-9.79359777213807</v>
      </c>
      <c r="D151" s="2">
        <f t="shared" si="23"/>
        <v>1.2173910913568387</v>
      </c>
      <c r="E151" s="2">
        <f t="shared" si="24"/>
        <v>-8.371221729718123</v>
      </c>
      <c r="F151" s="2">
        <f t="shared" si="25"/>
        <v>-0.0004655965402949294</v>
      </c>
      <c r="G151" s="2">
        <f t="shared" si="28"/>
        <v>0.022015431219071378</v>
      </c>
      <c r="H151" s="2">
        <f t="shared" si="26"/>
        <v>-0.1939985584562206</v>
      </c>
      <c r="I151" s="2">
        <f t="shared" si="27"/>
        <v>-0.6269036587202592</v>
      </c>
      <c r="J151">
        <f t="shared" si="29"/>
        <v>0</v>
      </c>
    </row>
    <row r="152" spans="1:10" ht="12.75">
      <c r="A152" s="2">
        <f t="shared" si="20"/>
        <v>2.1149999999999953</v>
      </c>
      <c r="B152" s="2">
        <f t="shared" si="21"/>
        <v>3.137489585212108</v>
      </c>
      <c r="C152" s="2">
        <f t="shared" si="22"/>
        <v>-9.91916609808384</v>
      </c>
      <c r="D152" s="2">
        <f t="shared" si="23"/>
        <v>1.2144811129799953</v>
      </c>
      <c r="E152" s="2">
        <f t="shared" si="24"/>
        <v>-8.380625284598926</v>
      </c>
      <c r="F152" s="2">
        <f t="shared" si="25"/>
        <v>-0.0004633733327039621</v>
      </c>
      <c r="G152" s="2">
        <f t="shared" si="28"/>
        <v>0.02206491971645525</v>
      </c>
      <c r="H152" s="2">
        <f t="shared" si="26"/>
        <v>-0.19307222195998422</v>
      </c>
      <c r="I152" s="2">
        <f t="shared" si="27"/>
        <v>-0.6062834514769779</v>
      </c>
      <c r="J152">
        <f t="shared" si="29"/>
        <v>0</v>
      </c>
    </row>
    <row r="153" spans="1:10" ht="12.75">
      <c r="A153" s="2">
        <f t="shared" si="20"/>
        <v>2.1299999999999955</v>
      </c>
      <c r="B153" s="2">
        <f t="shared" si="21"/>
        <v>3.155706801906808</v>
      </c>
      <c r="C153" s="2">
        <f t="shared" si="22"/>
        <v>-10.044875477352825</v>
      </c>
      <c r="D153" s="2">
        <f t="shared" si="23"/>
        <v>1.2115850296505954</v>
      </c>
      <c r="E153" s="2">
        <f t="shared" si="24"/>
        <v>-8.38971953637108</v>
      </c>
      <c r="F153" s="2">
        <f t="shared" si="25"/>
        <v>-0.00046116602338622606</v>
      </c>
      <c r="G153" s="2">
        <f t="shared" si="28"/>
        <v>0.02211283327990544</v>
      </c>
      <c r="H153" s="2">
        <f t="shared" si="26"/>
        <v>-0.19215250974426087</v>
      </c>
      <c r="I153" s="2">
        <f t="shared" si="27"/>
        <v>-0.5863194667060654</v>
      </c>
      <c r="J153">
        <f t="shared" si="29"/>
        <v>0</v>
      </c>
    </row>
    <row r="154" spans="1:10" ht="12.75">
      <c r="A154" s="2">
        <f t="shared" si="20"/>
        <v>2.1449999999999956</v>
      </c>
      <c r="B154" s="2">
        <f t="shared" si="21"/>
        <v>3.173880577351567</v>
      </c>
      <c r="C154" s="2">
        <f t="shared" si="22"/>
        <v>-10.170721270398392</v>
      </c>
      <c r="D154" s="2">
        <f t="shared" si="23"/>
        <v>1.2087027420044316</v>
      </c>
      <c r="E154" s="2">
        <f t="shared" si="24"/>
        <v>-8.398514328371672</v>
      </c>
      <c r="F154" s="2">
        <f t="shared" si="25"/>
        <v>-0.0004589744610267621</v>
      </c>
      <c r="G154" s="2">
        <f t="shared" si="28"/>
        <v>0.022159218549918275</v>
      </c>
      <c r="H154" s="2">
        <f t="shared" si="26"/>
        <v>-0.1912393587611509</v>
      </c>
      <c r="I154" s="2">
        <f t="shared" si="27"/>
        <v>-0.5669922708673845</v>
      </c>
      <c r="J154">
        <f t="shared" si="29"/>
        <v>0</v>
      </c>
    </row>
    <row r="155" spans="1:10" ht="12.75">
      <c r="A155" s="2">
        <f t="shared" si="20"/>
        <v>2.1599999999999957</v>
      </c>
      <c r="B155" s="2">
        <f t="shared" si="21"/>
        <v>3.1920111184816333</v>
      </c>
      <c r="C155" s="2">
        <f t="shared" si="22"/>
        <v>-10.296698985323967</v>
      </c>
      <c r="D155" s="2">
        <f t="shared" si="23"/>
        <v>1.2058341516230144</v>
      </c>
      <c r="E155" s="2">
        <f t="shared" si="24"/>
        <v>-8.407019212434683</v>
      </c>
      <c r="F155" s="2">
        <f t="shared" si="25"/>
        <v>-0.00045679849610739807</v>
      </c>
      <c r="G155" s="2">
        <f t="shared" si="28"/>
        <v>0.022204121017563288</v>
      </c>
      <c r="H155" s="2">
        <f t="shared" si="26"/>
        <v>-0.1903327067114159</v>
      </c>
      <c r="I155" s="2">
        <f t="shared" si="27"/>
        <v>-0.5482829093486306</v>
      </c>
      <c r="J155">
        <f t="shared" si="29"/>
        <v>0</v>
      </c>
    </row>
    <row r="156" spans="1:10" ht="12.75">
      <c r="A156" s="2">
        <f t="shared" si="20"/>
        <v>2.174999999999996</v>
      </c>
      <c r="B156" s="2">
        <f t="shared" si="21"/>
        <v>3.2100986307559785</v>
      </c>
      <c r="C156" s="2">
        <f t="shared" si="22"/>
        <v>-10.422804273510488</v>
      </c>
      <c r="D156" s="2">
        <f t="shared" si="23"/>
        <v>1.2029791610223433</v>
      </c>
      <c r="E156" s="2">
        <f t="shared" si="24"/>
        <v>-8.415243456074913</v>
      </c>
      <c r="F156" s="2">
        <f t="shared" si="25"/>
        <v>-0.0004546379808811973</v>
      </c>
      <c r="G156" s="2">
        <f t="shared" si="28"/>
        <v>0.022247585036719236</v>
      </c>
      <c r="H156" s="2">
        <f t="shared" si="26"/>
        <v>-0.18943249203383222</v>
      </c>
      <c r="I156" s="2">
        <f t="shared" si="27"/>
        <v>-0.5301729013669849</v>
      </c>
      <c r="J156">
        <f t="shared" si="29"/>
        <v>0</v>
      </c>
    </row>
    <row r="157" spans="1:10" ht="12.75">
      <c r="A157" s="2">
        <f t="shared" si="20"/>
        <v>2.189999999999996</v>
      </c>
      <c r="B157" s="2">
        <f t="shared" si="21"/>
        <v>3.2281433181713135</v>
      </c>
      <c r="C157" s="2">
        <f t="shared" si="22"/>
        <v>-10.549032925351613</v>
      </c>
      <c r="D157" s="2">
        <f t="shared" si="23"/>
        <v>1.2001376736418359</v>
      </c>
      <c r="E157" s="2">
        <f t="shared" si="24"/>
        <v>-8.423196049595418</v>
      </c>
      <c r="F157" s="2">
        <f t="shared" si="25"/>
        <v>-0.0004524927693473289</v>
      </c>
      <c r="G157" s="2">
        <f t="shared" si="28"/>
        <v>0.022289653837473535</v>
      </c>
      <c r="H157" s="2">
        <f t="shared" si="26"/>
        <v>-0.18853865389472038</v>
      </c>
      <c r="I157" s="2">
        <f t="shared" si="27"/>
        <v>-0.5126442343860269</v>
      </c>
      <c r="J157">
        <f t="shared" si="29"/>
        <v>0</v>
      </c>
    </row>
    <row r="158" spans="1:10" ht="12.75">
      <c r="A158" s="2">
        <f aca="true" t="shared" si="30" ref="A158:A191">A157+$B$8</f>
        <v>2.204999999999996</v>
      </c>
      <c r="B158" s="2">
        <f aca="true" t="shared" si="31" ref="B158:B191">B157+D157*$B$8</f>
        <v>3.246145383275941</v>
      </c>
      <c r="C158" s="2">
        <f aca="true" t="shared" si="32" ref="C158:C191">C157+E157*$B$8</f>
        <v>-10.675380866095544</v>
      </c>
      <c r="D158" s="2">
        <f aca="true" t="shared" si="33" ref="D158:D191">D157+H157*$B$8</f>
        <v>1.197309593833415</v>
      </c>
      <c r="E158" s="2">
        <f aca="true" t="shared" si="34" ref="E158:E191">E157+I157*$B$8</f>
        <v>-8.43088571311121</v>
      </c>
      <c r="F158" s="2">
        <f aca="true" t="shared" si="35" ref="F158:F191">-1/2*$B$7*$B$5*$B$6*D158^2</f>
        <v>-0.0004503627172263529</v>
      </c>
      <c r="G158" s="2">
        <f t="shared" si="28"/>
        <v>0.022330369540559707</v>
      </c>
      <c r="H158" s="2">
        <f aca="true" t="shared" si="36" ref="H158:H191">F158/$B$1</f>
        <v>-0.18765113217764706</v>
      </c>
      <c r="I158" s="2">
        <f aca="true" t="shared" si="37" ref="I158:I191">G158/$B$1-$B$4</f>
        <v>-0.4956793581001211</v>
      </c>
      <c r="J158">
        <f t="shared" si="29"/>
        <v>0</v>
      </c>
    </row>
    <row r="159" spans="1:10" ht="12.75">
      <c r="A159" s="2">
        <f t="shared" si="30"/>
        <v>2.219999999999996</v>
      </c>
      <c r="B159" s="2">
        <f t="shared" si="31"/>
        <v>3.2641050271834424</v>
      </c>
      <c r="C159" s="2">
        <f t="shared" si="32"/>
        <v>-10.801844151792212</v>
      </c>
      <c r="D159" s="2">
        <f t="shared" si="33"/>
        <v>1.1944948268507503</v>
      </c>
      <c r="E159" s="2">
        <f t="shared" si="34"/>
        <v>-8.438320903482712</v>
      </c>
      <c r="F159" s="2">
        <f t="shared" si="35"/>
        <v>-0.00044824768193591435</v>
      </c>
      <c r="G159" s="2">
        <f t="shared" si="28"/>
        <v>0.022369773172715688</v>
      </c>
      <c r="H159" s="2">
        <f t="shared" si="36"/>
        <v>-0.18676986747329766</v>
      </c>
      <c r="I159" s="2">
        <f t="shared" si="37"/>
        <v>-0.479261178035129</v>
      </c>
      <c r="J159">
        <f t="shared" si="29"/>
        <v>0</v>
      </c>
    </row>
    <row r="160" spans="1:10" ht="12.75">
      <c r="A160" s="2">
        <f t="shared" si="30"/>
        <v>2.2349999999999963</v>
      </c>
      <c r="B160" s="2">
        <f t="shared" si="31"/>
        <v>3.282022449586204</v>
      </c>
      <c r="C160" s="2">
        <f t="shared" si="32"/>
        <v>-10.928418965344452</v>
      </c>
      <c r="D160" s="2">
        <f t="shared" si="33"/>
        <v>1.1916932788386507</v>
      </c>
      <c r="E160" s="2">
        <f t="shared" si="34"/>
        <v>-8.44550982115324</v>
      </c>
      <c r="F160" s="2">
        <f t="shared" si="35"/>
        <v>-0.0004461475225668351</v>
      </c>
      <c r="G160" s="2">
        <f t="shared" si="28"/>
        <v>0.022407904682853617</v>
      </c>
      <c r="H160" s="2">
        <f t="shared" si="36"/>
        <v>-0.18589480106951464</v>
      </c>
      <c r="I160" s="2">
        <f t="shared" si="37"/>
        <v>-0.4633730488109933</v>
      </c>
      <c r="J160">
        <f t="shared" si="29"/>
        <v>0</v>
      </c>
    </row>
    <row r="161" spans="1:10" ht="12.75">
      <c r="A161" s="2">
        <f t="shared" si="30"/>
        <v>2.2499999999999964</v>
      </c>
      <c r="B161" s="2">
        <f t="shared" si="31"/>
        <v>3.299897848768784</v>
      </c>
      <c r="C161" s="2">
        <f t="shared" si="32"/>
        <v>-11.055101612661751</v>
      </c>
      <c r="D161" s="2">
        <f t="shared" si="33"/>
        <v>1.188904856822608</v>
      </c>
      <c r="E161" s="2">
        <f t="shared" si="34"/>
        <v>-8.452460416885405</v>
      </c>
      <c r="F161" s="2">
        <f t="shared" si="35"/>
        <v>-0.00044406209985959884</v>
      </c>
      <c r="G161" s="2">
        <f t="shared" si="28"/>
        <v>0.022444802958939327</v>
      </c>
      <c r="H161" s="2">
        <f t="shared" si="36"/>
        <v>-0.18502587494149952</v>
      </c>
      <c r="I161" s="2">
        <f t="shared" si="37"/>
        <v>-0.4479987671086132</v>
      </c>
      <c r="J161">
        <f t="shared" si="29"/>
        <v>0</v>
      </c>
    </row>
    <row r="162" spans="1:10" ht="12.75">
      <c r="A162" s="2">
        <f t="shared" si="30"/>
        <v>2.2649999999999966</v>
      </c>
      <c r="B162" s="2">
        <f t="shared" si="31"/>
        <v>3.317731421621123</v>
      </c>
      <c r="C162" s="2">
        <f t="shared" si="32"/>
        <v>-11.181888518915033</v>
      </c>
      <c r="D162" s="2">
        <f t="shared" si="33"/>
        <v>1.1861294686984853</v>
      </c>
      <c r="E162" s="2">
        <f t="shared" si="34"/>
        <v>-8.459180398392034</v>
      </c>
      <c r="F162" s="2">
        <f t="shared" si="35"/>
        <v>-0.0004419912761812205</v>
      </c>
      <c r="G162" s="2">
        <f t="shared" si="28"/>
        <v>0.022480505845486557</v>
      </c>
      <c r="H162" s="2">
        <f t="shared" si="36"/>
        <v>-0.18416303174217521</v>
      </c>
      <c r="I162" s="2">
        <f t="shared" si="37"/>
        <v>-0.4331225643806018</v>
      </c>
      <c r="J162">
        <f t="shared" si="29"/>
        <v>0</v>
      </c>
    </row>
    <row r="163" spans="1:10" ht="12.75">
      <c r="A163" s="2">
        <f t="shared" si="30"/>
        <v>2.2799999999999967</v>
      </c>
      <c r="B163" s="2">
        <f t="shared" si="31"/>
        <v>3.3355233636516</v>
      </c>
      <c r="C163" s="2">
        <f t="shared" si="32"/>
        <v>-11.308776224890913</v>
      </c>
      <c r="D163" s="2">
        <f t="shared" si="33"/>
        <v>1.1833670232223528</v>
      </c>
      <c r="E163" s="2">
        <f t="shared" si="34"/>
        <v>-8.465677236857744</v>
      </c>
      <c r="F163" s="2">
        <f t="shared" si="35"/>
        <v>-0.0004399349155024939</v>
      </c>
      <c r="G163" s="2">
        <f t="shared" si="28"/>
        <v>0.02251505016157803</v>
      </c>
      <c r="H163" s="2">
        <f t="shared" si="36"/>
        <v>-0.1833062147927058</v>
      </c>
      <c r="I163" s="2">
        <f t="shared" si="37"/>
        <v>-0.41872909934248703</v>
      </c>
      <c r="J163">
        <f t="shared" si="29"/>
        <v>0</v>
      </c>
    </row>
    <row r="164" spans="1:10" ht="12.75">
      <c r="A164" s="2">
        <f t="shared" si="30"/>
        <v>2.294999999999997</v>
      </c>
      <c r="B164" s="2">
        <f t="shared" si="31"/>
        <v>3.3532738689999353</v>
      </c>
      <c r="C164" s="2">
        <f t="shared" si="32"/>
        <v>-11.43576138344378</v>
      </c>
      <c r="D164" s="2">
        <f t="shared" si="33"/>
        <v>1.1806174300004622</v>
      </c>
      <c r="E164" s="2">
        <f t="shared" si="34"/>
        <v>-8.47195817334788</v>
      </c>
      <c r="F164" s="2">
        <f t="shared" si="35"/>
        <v>-0.0004378928833756087</v>
      </c>
      <c r="G164" s="2">
        <f t="shared" si="28"/>
        <v>0.022548471719331435</v>
      </c>
      <c r="H164" s="2">
        <f t="shared" si="36"/>
        <v>-0.1824553680731703</v>
      </c>
      <c r="I164" s="2">
        <f t="shared" si="37"/>
        <v>-0.40480345027856934</v>
      </c>
      <c r="J164">
        <f t="shared" si="29"/>
        <v>0</v>
      </c>
    </row>
    <row r="165" spans="1:10" ht="12.75">
      <c r="A165" s="2">
        <f t="shared" si="30"/>
        <v>2.309999999999997</v>
      </c>
      <c r="B165" s="2">
        <f t="shared" si="31"/>
        <v>3.3709831304499422</v>
      </c>
      <c r="C165" s="2">
        <f t="shared" si="32"/>
        <v>-11.562840756043997</v>
      </c>
      <c r="D165" s="2">
        <f t="shared" si="33"/>
        <v>1.1778805994793646</v>
      </c>
      <c r="E165" s="2">
        <f t="shared" si="34"/>
        <v>-8.47803022510206</v>
      </c>
      <c r="F165" s="2">
        <f t="shared" si="35"/>
        <v>-0.0004358650469121325</v>
      </c>
      <c r="G165" s="2">
        <f t="shared" si="28"/>
        <v>0.022580805342734784</v>
      </c>
      <c r="H165" s="2">
        <f t="shared" si="36"/>
        <v>-0.18161043621338857</v>
      </c>
      <c r="I165" s="2">
        <f t="shared" si="37"/>
        <v>-0.39133110719384057</v>
      </c>
      <c r="J165">
        <f t="shared" si="29"/>
        <v>0</v>
      </c>
    </row>
    <row r="166" spans="1:10" ht="12.75">
      <c r="A166" s="2">
        <f t="shared" si="30"/>
        <v>2.324999999999997</v>
      </c>
      <c r="B166" s="2">
        <f t="shared" si="31"/>
        <v>3.388651339442133</v>
      </c>
      <c r="C166" s="2">
        <f t="shared" si="32"/>
        <v>-11.690011209420527</v>
      </c>
      <c r="D166" s="2">
        <f t="shared" si="33"/>
        <v>1.1751564429361638</v>
      </c>
      <c r="E166" s="2">
        <f t="shared" si="34"/>
        <v>-8.483900191709967</v>
      </c>
      <c r="F166" s="2">
        <f t="shared" si="35"/>
        <v>-0.000433851274761349</v>
      </c>
      <c r="G166" s="2">
        <f t="shared" si="28"/>
        <v>0.022612084886781077</v>
      </c>
      <c r="H166" s="2">
        <f t="shared" si="36"/>
        <v>-0.18077136448389544</v>
      </c>
      <c r="I166" s="2">
        <f t="shared" si="37"/>
        <v>-0.3782979638412183</v>
      </c>
      <c r="J166">
        <f t="shared" si="29"/>
        <v>0</v>
      </c>
    </row>
    <row r="167" spans="1:10" ht="12.75">
      <c r="A167" s="2">
        <f t="shared" si="30"/>
        <v>2.339999999999997</v>
      </c>
      <c r="B167" s="2">
        <f t="shared" si="31"/>
        <v>3.4062786860861753</v>
      </c>
      <c r="C167" s="2">
        <f t="shared" si="32"/>
        <v>-11.817269712296177</v>
      </c>
      <c r="D167" s="2">
        <f t="shared" si="33"/>
        <v>1.1724448724689054</v>
      </c>
      <c r="E167" s="2">
        <f t="shared" si="34"/>
        <v>-8.489574661167586</v>
      </c>
      <c r="F167" s="2">
        <f t="shared" si="35"/>
        <v>-0.00043185143708894677</v>
      </c>
      <c r="G167" s="2">
        <f t="shared" si="28"/>
        <v>0.02264234325683764</v>
      </c>
      <c r="H167" s="2">
        <f t="shared" si="36"/>
        <v>-0.17993809878706116</v>
      </c>
      <c r="I167" s="2">
        <f t="shared" si="37"/>
        <v>-0.3656903096509829</v>
      </c>
      <c r="J167">
        <f t="shared" si="29"/>
        <v>0</v>
      </c>
    </row>
    <row r="168" spans="1:10" ht="12.75">
      <c r="A168" s="2">
        <f t="shared" si="30"/>
        <v>2.3549999999999973</v>
      </c>
      <c r="B168" s="2">
        <f t="shared" si="31"/>
        <v>3.423865359173209</v>
      </c>
      <c r="C168" s="2">
        <f t="shared" si="32"/>
        <v>-11.944613332213692</v>
      </c>
      <c r="D168" s="2">
        <f t="shared" si="33"/>
        <v>1.1697458009870996</v>
      </c>
      <c r="E168" s="2">
        <f t="shared" si="34"/>
        <v>-8.495060015812351</v>
      </c>
      <c r="F168" s="2">
        <f t="shared" si="35"/>
        <v>-0.00042986540555605204</v>
      </c>
      <c r="G168" s="2">
        <f t="shared" si="28"/>
        <v>0.022671612428190564</v>
      </c>
      <c r="H168" s="2">
        <f t="shared" si="36"/>
        <v>-0.17911058564835503</v>
      </c>
      <c r="I168" s="2">
        <f t="shared" si="37"/>
        <v>-0.3534948215872653</v>
      </c>
      <c r="J168">
        <f t="shared" si="29"/>
        <v>0</v>
      </c>
    </row>
    <row r="169" spans="1:10" ht="12.75">
      <c r="A169" s="2">
        <f t="shared" si="30"/>
        <v>2.3699999999999974</v>
      </c>
      <c r="B169" s="2">
        <f t="shared" si="31"/>
        <v>3.4414115461880157</v>
      </c>
      <c r="C169" s="2">
        <f t="shared" si="32"/>
        <v>-12.072039232450877</v>
      </c>
      <c r="D169" s="2">
        <f t="shared" si="33"/>
        <v>1.1670591422023742</v>
      </c>
      <c r="E169" s="2">
        <f t="shared" si="34"/>
        <v>-8.50036243813616</v>
      </c>
      <c r="F169" s="2">
        <f t="shared" si="35"/>
        <v>-0.0004278930532985987</v>
      </c>
      <c r="G169" s="2">
        <f t="shared" si="28"/>
        <v>0.022699923465709468</v>
      </c>
      <c r="H169" s="2">
        <f t="shared" si="36"/>
        <v>-0.17828877220774947</v>
      </c>
      <c r="I169" s="2">
        <f t="shared" si="37"/>
        <v>-0.3416985559543875</v>
      </c>
      <c r="J169">
        <f t="shared" si="29"/>
        <v>0</v>
      </c>
    </row>
    <row r="170" spans="1:10" ht="12.75">
      <c r="A170" s="2">
        <f t="shared" si="30"/>
        <v>2.3849999999999976</v>
      </c>
      <c r="B170" s="2">
        <f t="shared" si="31"/>
        <v>3.4589174333210515</v>
      </c>
      <c r="C170" s="2">
        <f t="shared" si="32"/>
        <v>-12.199544669022918</v>
      </c>
      <c r="D170" s="2">
        <f t="shared" si="33"/>
        <v>1.164384810619258</v>
      </c>
      <c r="E170" s="2">
        <f t="shared" si="34"/>
        <v>-8.505487916475476</v>
      </c>
      <c r="F170" s="2">
        <f t="shared" si="35"/>
        <v>-0.0004259342549070304</v>
      </c>
      <c r="G170" s="2">
        <f t="shared" si="28"/>
        <v>0.022727306543582314</v>
      </c>
      <c r="H170" s="2">
        <f t="shared" si="36"/>
        <v>-0.17747260621126268</v>
      </c>
      <c r="I170" s="2">
        <f t="shared" si="37"/>
        <v>-0.33028894017403587</v>
      </c>
      <c r="J170">
        <f t="shared" si="29"/>
        <v>0</v>
      </c>
    </row>
    <row r="171" spans="1:10" ht="12.75">
      <c r="A171" s="2">
        <f t="shared" si="30"/>
        <v>2.3999999999999977</v>
      </c>
      <c r="B171" s="2">
        <f t="shared" si="31"/>
        <v>3.4763832054803405</v>
      </c>
      <c r="C171" s="2">
        <f t="shared" si="32"/>
        <v>-12.32712698777005</v>
      </c>
      <c r="D171" s="2">
        <f t="shared" si="33"/>
        <v>1.161722721526089</v>
      </c>
      <c r="E171" s="2">
        <f t="shared" si="34"/>
        <v>-8.510442250578086</v>
      </c>
      <c r="F171" s="2">
        <f t="shared" si="35"/>
        <v>-0.0004239888864063265</v>
      </c>
      <c r="G171" s="2">
        <f t="shared" si="28"/>
        <v>0.02275379096507409</v>
      </c>
      <c r="H171" s="2">
        <f t="shared" si="36"/>
        <v>-0.17666203600263605</v>
      </c>
      <c r="I171" s="2">
        <f t="shared" si="37"/>
        <v>-0.319253764552462</v>
      </c>
      <c r="J171">
        <f t="shared" si="29"/>
        <v>0</v>
      </c>
    </row>
    <row r="172" spans="1:10" ht="12.75">
      <c r="A172" s="2">
        <f t="shared" si="30"/>
        <v>2.414999999999998</v>
      </c>
      <c r="B172" s="2">
        <f t="shared" si="31"/>
        <v>3.4938090463032316</v>
      </c>
      <c r="C172" s="2">
        <f t="shared" si="32"/>
        <v>-12.45478362152872</v>
      </c>
      <c r="D172" s="2">
        <f t="shared" si="33"/>
        <v>1.1590727909860494</v>
      </c>
      <c r="E172" s="2">
        <f t="shared" si="34"/>
        <v>-8.515231057046373</v>
      </c>
      <c r="F172" s="2">
        <f t="shared" si="35"/>
        <v>-0.0004220568252363496</v>
      </c>
      <c r="G172" s="2">
        <f t="shared" si="28"/>
        <v>0.022779405182267374</v>
      </c>
      <c r="H172" s="2">
        <f t="shared" si="36"/>
        <v>-0.17585701051514568</v>
      </c>
      <c r="I172" s="2">
        <f t="shared" si="37"/>
        <v>-0.3085811740552611</v>
      </c>
      <c r="J172">
        <f t="shared" si="29"/>
        <v>0</v>
      </c>
    </row>
    <row r="173" spans="1:10" ht="12.75">
      <c r="A173" s="2">
        <f t="shared" si="30"/>
        <v>2.429999999999998</v>
      </c>
      <c r="B173" s="2">
        <f t="shared" si="31"/>
        <v>3.511195138168022</v>
      </c>
      <c r="C173" s="2">
        <f t="shared" si="32"/>
        <v>-12.582512087384416</v>
      </c>
      <c r="D173" s="2">
        <f t="shared" si="33"/>
        <v>1.1564349358283224</v>
      </c>
      <c r="E173" s="2">
        <f t="shared" si="34"/>
        <v>-8.519859774657203</v>
      </c>
      <c r="F173" s="2">
        <f t="shared" si="35"/>
        <v>-0.00042013795023250423</v>
      </c>
      <c r="G173" s="2">
        <f t="shared" si="28"/>
        <v>0.022804176815746265</v>
      </c>
      <c r="H173" s="2">
        <f t="shared" si="36"/>
        <v>-0.17505747926354345</v>
      </c>
      <c r="I173" s="2">
        <f t="shared" si="37"/>
        <v>-0.2982596601057228</v>
      </c>
      <c r="J173">
        <f t="shared" si="29"/>
        <v>0</v>
      </c>
    </row>
    <row r="174" spans="1:10" ht="12.75">
      <c r="A174" s="2">
        <f t="shared" si="30"/>
        <v>2.444999999999998</v>
      </c>
      <c r="B174" s="2">
        <f t="shared" si="31"/>
        <v>3.528541662205447</v>
      </c>
      <c r="C174" s="2">
        <f t="shared" si="32"/>
        <v>-12.710309984004274</v>
      </c>
      <c r="D174" s="2">
        <f t="shared" si="33"/>
        <v>1.1538090736393691</v>
      </c>
      <c r="E174" s="2">
        <f t="shared" si="34"/>
        <v>-8.52433366955879</v>
      </c>
      <c r="F174" s="2">
        <f t="shared" si="35"/>
        <v>-0.00041823214160670487</v>
      </c>
      <c r="G174" s="2">
        <f t="shared" si="28"/>
        <v>0.022828132674188803</v>
      </c>
      <c r="H174" s="2">
        <f t="shared" si="36"/>
        <v>-0.17426339233612703</v>
      </c>
      <c r="I174" s="2">
        <f t="shared" si="37"/>
        <v>-0.2882780524213313</v>
      </c>
      <c r="J174">
        <f t="shared" si="29"/>
        <v>0</v>
      </c>
    </row>
    <row r="175" spans="1:10" ht="12.75">
      <c r="A175" s="2">
        <f t="shared" si="30"/>
        <v>2.459999999999998</v>
      </c>
      <c r="B175" s="2">
        <f t="shared" si="31"/>
        <v>3.5458487983100375</v>
      </c>
      <c r="C175" s="2">
        <f t="shared" si="32"/>
        <v>-12.838174989047657</v>
      </c>
      <c r="D175" s="2">
        <f t="shared" si="33"/>
        <v>1.1511951227543271</v>
      </c>
      <c r="E175" s="2">
        <f t="shared" si="34"/>
        <v>-8.52865784034511</v>
      </c>
      <c r="F175" s="2">
        <f t="shared" si="35"/>
        <v>-0.0004163392809286459</v>
      </c>
      <c r="G175" s="2">
        <f t="shared" si="28"/>
        <v>0.022851298773836227</v>
      </c>
      <c r="H175" s="2">
        <f t="shared" si="36"/>
        <v>-0.1734747003869358</v>
      </c>
      <c r="I175" s="2">
        <f t="shared" si="37"/>
        <v>-0.2786255109015716</v>
      </c>
      <c r="J175">
        <f t="shared" si="29"/>
        <v>0</v>
      </c>
    </row>
    <row r="176" spans="1:10" ht="12.75">
      <c r="A176" s="2">
        <f t="shared" si="30"/>
        <v>2.4749999999999983</v>
      </c>
      <c r="B176" s="2">
        <f t="shared" si="31"/>
        <v>3.5631167251513522</v>
      </c>
      <c r="C176" s="2">
        <f t="shared" si="32"/>
        <v>-12.966104856652834</v>
      </c>
      <c r="D176" s="2">
        <f t="shared" si="33"/>
        <v>1.1485930022485231</v>
      </c>
      <c r="E176" s="2">
        <f t="shared" si="34"/>
        <v>-8.532837223008633</v>
      </c>
      <c r="F176" s="2">
        <f t="shared" si="35"/>
        <v>-0.0004144592511073681</v>
      </c>
      <c r="G176" s="2">
        <f t="shared" si="28"/>
        <v>0.02287370035781039</v>
      </c>
      <c r="H176" s="2">
        <f t="shared" si="36"/>
        <v>-0.17269135462807006</v>
      </c>
      <c r="I176" s="2">
        <f t="shared" si="37"/>
        <v>-0.2692915175790045</v>
      </c>
      <c r="J176">
        <f t="shared" si="29"/>
        <v>0</v>
      </c>
    </row>
    <row r="177" spans="1:10" ht="12.75">
      <c r="A177" s="2">
        <f t="shared" si="30"/>
        <v>2.4899999999999984</v>
      </c>
      <c r="B177" s="2">
        <f t="shared" si="31"/>
        <v>3.58034562018508</v>
      </c>
      <c r="C177" s="2">
        <f t="shared" si="32"/>
        <v>-13.094097414997963</v>
      </c>
      <c r="D177" s="2">
        <f t="shared" si="33"/>
        <v>1.1460026319291021</v>
      </c>
      <c r="E177" s="2">
        <f t="shared" si="34"/>
        <v>-8.536876595772318</v>
      </c>
      <c r="F177" s="2">
        <f t="shared" si="35"/>
        <v>-0.0004125919363731165</v>
      </c>
      <c r="G177" s="2">
        <f t="shared" si="28"/>
        <v>0.022895361915253598</v>
      </c>
      <c r="H177" s="2">
        <f t="shared" si="36"/>
        <v>-0.17191330682213188</v>
      </c>
      <c r="I177" s="2">
        <f t="shared" si="37"/>
        <v>-0.26026586864433376</v>
      </c>
      <c r="J177">
        <f t="shared" si="29"/>
        <v>0</v>
      </c>
    </row>
    <row r="178" spans="1:10" ht="12.75">
      <c r="A178" s="2">
        <f t="shared" si="30"/>
        <v>2.5049999999999986</v>
      </c>
      <c r="B178" s="2">
        <f t="shared" si="31"/>
        <v>3.5975356596640164</v>
      </c>
      <c r="C178" s="2">
        <f t="shared" si="32"/>
        <v>-13.222150563934548</v>
      </c>
      <c r="D178" s="2">
        <f t="shared" si="33"/>
        <v>1.14342393232677</v>
      </c>
      <c r="E178" s="2">
        <f t="shared" si="34"/>
        <v>-8.540780583801983</v>
      </c>
      <c r="F178" s="2">
        <f t="shared" si="35"/>
        <v>-0.00041073722225948463</v>
      </c>
      <c r="G178" s="2">
        <f t="shared" si="28"/>
        <v>0.022916307200267688</v>
      </c>
      <c r="H178" s="2">
        <f t="shared" si="36"/>
        <v>-0.17114050927478527</v>
      </c>
      <c r="I178" s="2">
        <f t="shared" si="37"/>
        <v>-0.25153866655512935</v>
      </c>
      <c r="J178">
        <f t="shared" si="29"/>
        <v>0</v>
      </c>
    </row>
    <row r="179" spans="1:10" ht="12.75">
      <c r="A179" s="2">
        <f t="shared" si="30"/>
        <v>2.5199999999999987</v>
      </c>
      <c r="B179" s="2">
        <f t="shared" si="31"/>
        <v>3.614687018648918</v>
      </c>
      <c r="C179" s="2">
        <f t="shared" si="32"/>
        <v>-13.350262272691579</v>
      </c>
      <c r="D179" s="2">
        <f t="shared" si="33"/>
        <v>1.1408568246876483</v>
      </c>
      <c r="E179" s="2">
        <f t="shared" si="34"/>
        <v>-8.54455366380031</v>
      </c>
      <c r="F179" s="2">
        <f t="shared" si="35"/>
        <v>-0.00040889499558583977</v>
      </c>
      <c r="G179" s="2">
        <f t="shared" si="28"/>
        <v>0.022936559250631733</v>
      </c>
      <c r="H179" s="2">
        <f t="shared" si="36"/>
        <v>-0.17037291482743325</v>
      </c>
      <c r="I179" s="2">
        <f t="shared" si="37"/>
        <v>-0.24310031223677697</v>
      </c>
      <c r="J179">
        <f t="shared" si="29"/>
        <v>0</v>
      </c>
    </row>
    <row r="180" spans="1:10" ht="12.75">
      <c r="A180" s="2">
        <f t="shared" si="30"/>
        <v>2.534999999999999</v>
      </c>
      <c r="B180" s="2">
        <f t="shared" si="31"/>
        <v>3.6317998710192327</v>
      </c>
      <c r="C180" s="2">
        <f t="shared" si="32"/>
        <v>-13.478430577648583</v>
      </c>
      <c r="D180" s="2">
        <f t="shared" si="33"/>
        <v>1.1383012309652367</v>
      </c>
      <c r="E180" s="2">
        <f t="shared" si="34"/>
        <v>-8.548200168483861</v>
      </c>
      <c r="F180" s="2">
        <f t="shared" si="35"/>
        <v>-0.00040706514444002387</v>
      </c>
      <c r="G180" s="2">
        <f t="shared" si="28"/>
        <v>0.022956140406279954</v>
      </c>
      <c r="H180" s="2">
        <f t="shared" si="36"/>
        <v>-0.16961047685000996</v>
      </c>
      <c r="I180" s="2">
        <f t="shared" si="37"/>
        <v>-0.23494149738335324</v>
      </c>
      <c r="J180">
        <f t="shared" si="29"/>
        <v>0</v>
      </c>
    </row>
    <row r="181" spans="1:10" ht="12.75">
      <c r="A181" s="2">
        <f t="shared" si="30"/>
        <v>2.549999999999999</v>
      </c>
      <c r="B181" s="2">
        <f t="shared" si="31"/>
        <v>3.6488743894837112</v>
      </c>
      <c r="C181" s="2">
        <f t="shared" si="32"/>
        <v>-13.606653580175841</v>
      </c>
      <c r="D181" s="2">
        <f t="shared" si="33"/>
        <v>1.1357570738124865</v>
      </c>
      <c r="E181" s="2">
        <f t="shared" si="34"/>
        <v>-8.55172429094461</v>
      </c>
      <c r="F181" s="2">
        <f t="shared" si="35"/>
        <v>-0.00040524755816132566</v>
      </c>
      <c r="G181" s="2">
        <f t="shared" si="28"/>
        <v>0.022975072327523664</v>
      </c>
      <c r="H181" s="2">
        <f t="shared" si="36"/>
        <v>-0.1688531492338857</v>
      </c>
      <c r="I181" s="2">
        <f t="shared" si="37"/>
        <v>-0.2270531968651408</v>
      </c>
      <c r="J181">
        <f t="shared" si="29"/>
        <v>0</v>
      </c>
    </row>
    <row r="182" spans="1:10" ht="12.75">
      <c r="A182" s="2">
        <f t="shared" si="30"/>
        <v>2.564999999999999</v>
      </c>
      <c r="B182" s="2">
        <f t="shared" si="31"/>
        <v>3.6659107455908986</v>
      </c>
      <c r="C182" s="2">
        <f t="shared" si="32"/>
        <v>-13.734929444540011</v>
      </c>
      <c r="D182" s="2">
        <f t="shared" si="33"/>
        <v>1.1332242765739782</v>
      </c>
      <c r="E182" s="2">
        <f t="shared" si="34"/>
        <v>-8.555130088897588</v>
      </c>
      <c r="F182" s="2">
        <f t="shared" si="35"/>
        <v>-0.0004034421273237191</v>
      </c>
      <c r="G182" s="2">
        <f t="shared" si="28"/>
        <v>0.022993376013002942</v>
      </c>
      <c r="H182" s="2">
        <f t="shared" si="36"/>
        <v>-0.168100886384883</v>
      </c>
      <c r="I182" s="2">
        <f t="shared" si="37"/>
        <v>-0.2194266612487734</v>
      </c>
      <c r="J182">
        <f t="shared" si="29"/>
        <v>0</v>
      </c>
    </row>
    <row r="183" spans="1:10" ht="12.75">
      <c r="A183" s="2">
        <f t="shared" si="30"/>
        <v>2.579999999999999</v>
      </c>
      <c r="B183" s="2">
        <f t="shared" si="31"/>
        <v>3.682909109739508</v>
      </c>
      <c r="C183" s="2">
        <f t="shared" si="32"/>
        <v>-13.863256395873474</v>
      </c>
      <c r="D183" s="2">
        <f t="shared" si="33"/>
        <v>1.130702763278205</v>
      </c>
      <c r="E183" s="2">
        <f t="shared" si="34"/>
        <v>-8.55842148881632</v>
      </c>
      <c r="F183" s="2">
        <f t="shared" si="35"/>
        <v>-0.0004016487437193628</v>
      </c>
      <c r="G183" s="2">
        <f t="shared" si="28"/>
        <v>0.023011071817355608</v>
      </c>
      <c r="H183" s="2">
        <f t="shared" si="36"/>
        <v>-0.16735364321640117</v>
      </c>
      <c r="I183" s="2">
        <f t="shared" si="37"/>
        <v>-0.21205340943516404</v>
      </c>
      <c r="J183">
        <f t="shared" si="29"/>
        <v>0</v>
      </c>
    </row>
    <row r="184" spans="1:10" ht="12.75">
      <c r="A184" s="2">
        <f t="shared" si="30"/>
        <v>2.5949999999999993</v>
      </c>
      <c r="B184" s="2">
        <f t="shared" si="31"/>
        <v>3.6998696511886813</v>
      </c>
      <c r="C184" s="2">
        <f t="shared" si="32"/>
        <v>-13.99163271820572</v>
      </c>
      <c r="D184" s="2">
        <f t="shared" si="33"/>
        <v>1.128192458629959</v>
      </c>
      <c r="E184" s="2">
        <f t="shared" si="34"/>
        <v>-8.561602289957847</v>
      </c>
      <c r="F184" s="2">
        <f t="shared" si="35"/>
        <v>-0.0003998673003423565</v>
      </c>
      <c r="G184" s="2">
        <f t="shared" si="28"/>
        <v>0.023028179468592848</v>
      </c>
      <c r="H184" s="2">
        <f t="shared" si="36"/>
        <v>-0.16661137514264857</v>
      </c>
      <c r="I184" s="2">
        <f t="shared" si="37"/>
        <v>-0.20492522141964642</v>
      </c>
      <c r="J184">
        <f t="shared" si="29"/>
        <v>0</v>
      </c>
    </row>
    <row r="185" spans="1:10" ht="12.75">
      <c r="A185" s="2">
        <f t="shared" si="30"/>
        <v>2.6099999999999994</v>
      </c>
      <c r="B185" s="2">
        <f t="shared" si="31"/>
        <v>3.716792538068131</v>
      </c>
      <c r="C185" s="2">
        <f t="shared" si="32"/>
        <v>-14.120056752555088</v>
      </c>
      <c r="D185" s="2">
        <f t="shared" si="33"/>
        <v>1.1256932880028192</v>
      </c>
      <c r="E185" s="2">
        <f t="shared" si="34"/>
        <v>-8.564676168279142</v>
      </c>
      <c r="F185" s="2">
        <f t="shared" si="35"/>
        <v>-0.0003980976913727499</v>
      </c>
      <c r="G185" s="2">
        <f t="shared" si="28"/>
        <v>0.02304471808517238</v>
      </c>
      <c r="H185" s="2">
        <f t="shared" si="36"/>
        <v>-0.16587403807197915</v>
      </c>
      <c r="I185" s="2">
        <f t="shared" si="37"/>
        <v>-0.1980341311781757</v>
      </c>
      <c r="J185">
        <f t="shared" si="29"/>
        <v>0</v>
      </c>
    </row>
    <row r="186" spans="1:10" ht="12.75">
      <c r="A186" s="2">
        <f t="shared" si="30"/>
        <v>2.6249999999999996</v>
      </c>
      <c r="B186" s="2">
        <f t="shared" si="31"/>
        <v>3.733677937388173</v>
      </c>
      <c r="C186" s="2">
        <f t="shared" si="32"/>
        <v>-14.248526895079275</v>
      </c>
      <c r="D186" s="2">
        <f t="shared" si="33"/>
        <v>1.1232051774317395</v>
      </c>
      <c r="E186" s="2">
        <f t="shared" si="34"/>
        <v>-8.567646680246815</v>
      </c>
      <c r="F186" s="2">
        <f t="shared" si="35"/>
        <v>-0.00039633981216079906</v>
      </c>
      <c r="G186" s="2">
        <f t="shared" si="28"/>
        <v>0.02306070619276127</v>
      </c>
      <c r="H186" s="2">
        <f t="shared" si="36"/>
        <v>-0.16514158840033297</v>
      </c>
      <c r="I186" s="2">
        <f t="shared" si="37"/>
        <v>-0.19137241968280527</v>
      </c>
      <c r="J186">
        <f t="shared" si="29"/>
        <v>0</v>
      </c>
    </row>
    <row r="187" spans="1:10" ht="12.75">
      <c r="A187" s="2">
        <f t="shared" si="30"/>
        <v>2.6399999999999997</v>
      </c>
      <c r="B187" s="2">
        <f t="shared" si="31"/>
        <v>3.750526015049649</v>
      </c>
      <c r="C187" s="2">
        <f t="shared" si="32"/>
        <v>-14.377041595282977</v>
      </c>
      <c r="D187" s="2">
        <f t="shared" si="33"/>
        <v>1.1207280536057345</v>
      </c>
      <c r="E187" s="2">
        <f t="shared" si="34"/>
        <v>-8.570517266542057</v>
      </c>
      <c r="F187" s="2">
        <f t="shared" si="35"/>
        <v>-0.0003945935592114661</v>
      </c>
      <c r="G187" s="2">
        <f t="shared" si="28"/>
        <v>0.023076161740682357</v>
      </c>
      <c r="H187" s="2">
        <f t="shared" si="36"/>
        <v>-0.16441398300477755</v>
      </c>
      <c r="I187" s="2">
        <f t="shared" si="37"/>
        <v>-0.18493260804901723</v>
      </c>
      <c r="J187">
        <f t="shared" si="29"/>
        <v>0</v>
      </c>
    </row>
    <row r="188" spans="1:10" ht="12.75">
      <c r="A188" s="2">
        <f t="shared" si="30"/>
        <v>2.655</v>
      </c>
      <c r="B188" s="2">
        <f t="shared" si="31"/>
        <v>3.7673369358537347</v>
      </c>
      <c r="C188" s="2">
        <f t="shared" si="32"/>
        <v>-14.505599354281108</v>
      </c>
      <c r="D188" s="2">
        <f t="shared" si="33"/>
        <v>1.1182618438606629</v>
      </c>
      <c r="E188" s="2">
        <f t="shared" si="34"/>
        <v>-8.573291255662792</v>
      </c>
      <c r="F188" s="2">
        <f t="shared" si="35"/>
        <v>-0.0003928588301691581</v>
      </c>
      <c r="G188" s="2">
        <f t="shared" si="28"/>
        <v>0.023091102118038914</v>
      </c>
      <c r="H188" s="2">
        <f t="shared" si="36"/>
        <v>-0.1636911792371492</v>
      </c>
      <c r="I188" s="2">
        <f t="shared" si="37"/>
        <v>-0.1787074508171198</v>
      </c>
      <c r="J188">
        <f t="shared" si="29"/>
        <v>0</v>
      </c>
    </row>
    <row r="189" spans="1:10" ht="12.75">
      <c r="A189" s="2">
        <f t="shared" si="30"/>
        <v>2.67</v>
      </c>
      <c r="B189" s="2">
        <f t="shared" si="31"/>
        <v>3.7841108635116445</v>
      </c>
      <c r="C189" s="2">
        <f t="shared" si="32"/>
        <v>-14.63419872311605</v>
      </c>
      <c r="D189" s="2">
        <f t="shared" si="33"/>
        <v>1.1158064761721056</v>
      </c>
      <c r="E189" s="2">
        <f t="shared" si="34"/>
        <v>-8.575971867425048</v>
      </c>
      <c r="F189" s="2">
        <f t="shared" si="35"/>
        <v>-0.0003911355238027006</v>
      </c>
      <c r="G189" s="2">
        <f t="shared" si="28"/>
        <v>0.02310554416951375</v>
      </c>
      <c r="H189" s="2">
        <f t="shared" si="36"/>
        <v>-0.16297313491779195</v>
      </c>
      <c r="I189" s="2">
        <f t="shared" si="37"/>
        <v>-0.1726899293692714</v>
      </c>
      <c r="J189">
        <f t="shared" si="29"/>
        <v>0</v>
      </c>
    </row>
    <row r="190" spans="1:10" ht="12.75">
      <c r="A190" s="2">
        <f t="shared" si="30"/>
        <v>2.685</v>
      </c>
      <c r="B190" s="2">
        <f t="shared" si="31"/>
        <v>3.800847960654226</v>
      </c>
      <c r="C190" s="2">
        <f t="shared" si="32"/>
        <v>-14.762838301127426</v>
      </c>
      <c r="D190" s="2">
        <f t="shared" si="33"/>
        <v>1.1133618791483386</v>
      </c>
      <c r="E190" s="2">
        <f t="shared" si="34"/>
        <v>-8.578562216365587</v>
      </c>
      <c r="F190" s="2">
        <f t="shared" si="35"/>
        <v>-0.0003894235399905426</v>
      </c>
      <c r="G190" s="2">
        <f t="shared" si="28"/>
        <v>0.023119504210839654</v>
      </c>
      <c r="H190" s="2">
        <f t="shared" si="36"/>
        <v>-0.16225980832939277</v>
      </c>
      <c r="I190" s="2">
        <f t="shared" si="37"/>
        <v>-0.16687324548347782</v>
      </c>
      <c r="J190">
        <f t="shared" si="29"/>
        <v>0</v>
      </c>
    </row>
    <row r="191" spans="1:10" ht="12.75">
      <c r="A191" s="2">
        <f t="shared" si="30"/>
        <v>2.7</v>
      </c>
      <c r="B191" s="2">
        <f t="shared" si="31"/>
        <v>3.817548388841451</v>
      </c>
      <c r="C191" s="2">
        <f t="shared" si="32"/>
        <v>-14.89151673437291</v>
      </c>
      <c r="D191" s="2">
        <f t="shared" si="33"/>
        <v>1.1109279820233977</v>
      </c>
      <c r="E191" s="2">
        <f t="shared" si="34"/>
        <v>-8.581065315047839</v>
      </c>
      <c r="F191" s="2">
        <f t="shared" si="35"/>
        <v>-0.00038772277970618727</v>
      </c>
      <c r="G191" s="2">
        <f t="shared" si="28"/>
        <v>0.023132998043939396</v>
      </c>
      <c r="H191" s="2">
        <f t="shared" si="36"/>
        <v>-0.16155115821091137</v>
      </c>
      <c r="I191" s="2">
        <f t="shared" si="37"/>
        <v>-0.16125081502525163</v>
      </c>
      <c r="J191">
        <f t="shared" si="29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F45" sqref="F45"/>
    </sheetView>
  </sheetViews>
  <sheetFormatPr defaultColWidth="9.140625" defaultRowHeight="12.75"/>
  <cols>
    <col min="1" max="1" width="13.140625" style="0" customWidth="1"/>
    <col min="2" max="2" width="16.8515625" style="0" customWidth="1"/>
  </cols>
  <sheetData>
    <row r="1" spans="1:2" ht="12.75">
      <c r="A1" t="s">
        <v>33</v>
      </c>
      <c r="B1" t="s">
        <v>32</v>
      </c>
    </row>
    <row r="2" spans="1:2" ht="12.75">
      <c r="A2">
        <v>10</v>
      </c>
      <c r="B2" s="5">
        <f>SIN(RADIANS(A2))*COS(RADIANS(A2))*100</f>
        <v>17.101007166283434</v>
      </c>
    </row>
    <row r="3" spans="1:2" ht="12.75">
      <c r="A3">
        <f>A2+2</f>
        <v>12</v>
      </c>
      <c r="B3" s="5">
        <f aca="true" t="shared" si="0" ref="B3:B32">SIN(RADIANS(A3))*COS(RADIANS(A3))*100</f>
        <v>20.336832153790013</v>
      </c>
    </row>
    <row r="4" spans="1:2" ht="12.75">
      <c r="A4">
        <f aca="true" t="shared" si="1" ref="A4:A32">A3+2</f>
        <v>14</v>
      </c>
      <c r="B4" s="5">
        <f t="shared" si="0"/>
        <v>23.473578139294542</v>
      </c>
    </row>
    <row r="5" spans="1:2" ht="12.75">
      <c r="A5">
        <f t="shared" si="1"/>
        <v>16</v>
      </c>
      <c r="B5" s="5">
        <f t="shared" si="0"/>
        <v>26.495963211660246</v>
      </c>
    </row>
    <row r="6" spans="1:2" ht="12.75">
      <c r="A6">
        <f t="shared" si="1"/>
        <v>18</v>
      </c>
      <c r="B6" s="5">
        <f t="shared" si="0"/>
        <v>29.38926261462365</v>
      </c>
    </row>
    <row r="7" spans="1:2" ht="12.75">
      <c r="A7">
        <f t="shared" si="1"/>
        <v>20</v>
      </c>
      <c r="B7" s="5">
        <f t="shared" si="0"/>
        <v>32.13938048432697</v>
      </c>
    </row>
    <row r="8" spans="1:2" ht="12.75">
      <c r="A8">
        <f t="shared" si="1"/>
        <v>22</v>
      </c>
      <c r="B8" s="5">
        <f t="shared" si="0"/>
        <v>34.73291852294986</v>
      </c>
    </row>
    <row r="9" spans="1:2" ht="12.75">
      <c r="A9">
        <f t="shared" si="1"/>
        <v>24</v>
      </c>
      <c r="B9" s="5">
        <f t="shared" si="0"/>
        <v>37.157241273869715</v>
      </c>
    </row>
    <row r="10" spans="1:2" ht="12.75">
      <c r="A10">
        <f t="shared" si="1"/>
        <v>26</v>
      </c>
      <c r="B10" s="5">
        <f t="shared" si="0"/>
        <v>39.4005376803361</v>
      </c>
    </row>
    <row r="11" spans="1:2" ht="12.75">
      <c r="A11">
        <f t="shared" si="1"/>
        <v>28</v>
      </c>
      <c r="B11" s="5">
        <f t="shared" si="0"/>
        <v>41.45187862775209</v>
      </c>
    </row>
    <row r="12" spans="1:2" ht="12.75">
      <c r="A12">
        <f t="shared" si="1"/>
        <v>30</v>
      </c>
      <c r="B12" s="5">
        <f t="shared" si="0"/>
        <v>43.30127018922193</v>
      </c>
    </row>
    <row r="13" spans="1:2" ht="12.75">
      <c r="A13">
        <f t="shared" si="1"/>
        <v>32</v>
      </c>
      <c r="B13" s="5">
        <f t="shared" si="0"/>
        <v>44.939702314958346</v>
      </c>
    </row>
    <row r="14" spans="1:2" ht="12.75">
      <c r="A14">
        <f t="shared" si="1"/>
        <v>34</v>
      </c>
      <c r="B14" s="5">
        <f t="shared" si="0"/>
        <v>46.35919272833937</v>
      </c>
    </row>
    <row r="15" spans="1:2" ht="12.75">
      <c r="A15">
        <f t="shared" si="1"/>
        <v>36</v>
      </c>
      <c r="B15" s="5">
        <f t="shared" si="0"/>
        <v>47.55282581475768</v>
      </c>
    </row>
    <row r="16" spans="1:2" ht="12.75">
      <c r="A16">
        <f t="shared" si="1"/>
        <v>38</v>
      </c>
      <c r="B16" s="5">
        <f t="shared" si="0"/>
        <v>48.514786313799824</v>
      </c>
    </row>
    <row r="17" spans="1:2" ht="12.75">
      <c r="A17">
        <f t="shared" si="1"/>
        <v>40</v>
      </c>
      <c r="B17" s="5">
        <f t="shared" si="0"/>
        <v>49.240387650610394</v>
      </c>
    </row>
    <row r="18" spans="1:2" ht="12.75">
      <c r="A18">
        <f t="shared" si="1"/>
        <v>42</v>
      </c>
      <c r="B18" s="5">
        <f t="shared" si="0"/>
        <v>49.72609476841367</v>
      </c>
    </row>
    <row r="19" spans="1:2" ht="12.75">
      <c r="A19">
        <f t="shared" si="1"/>
        <v>44</v>
      </c>
      <c r="B19" s="5">
        <f t="shared" si="0"/>
        <v>49.969541350954785</v>
      </c>
    </row>
    <row r="20" spans="1:2" ht="12.75">
      <c r="A20">
        <f t="shared" si="1"/>
        <v>46</v>
      </c>
      <c r="B20" s="5">
        <f t="shared" si="0"/>
        <v>49.969541350954785</v>
      </c>
    </row>
    <row r="21" spans="1:2" ht="12.75">
      <c r="A21">
        <f t="shared" si="1"/>
        <v>48</v>
      </c>
      <c r="B21" s="5">
        <f t="shared" si="0"/>
        <v>49.72609476841367</v>
      </c>
    </row>
    <row r="22" spans="1:2" ht="12.75">
      <c r="A22">
        <f t="shared" si="1"/>
        <v>50</v>
      </c>
      <c r="B22" s="5">
        <f t="shared" si="0"/>
        <v>49.24038765061041</v>
      </c>
    </row>
    <row r="23" spans="1:2" ht="12.75">
      <c r="A23">
        <f t="shared" si="1"/>
        <v>52</v>
      </c>
      <c r="B23" s="5">
        <f t="shared" si="0"/>
        <v>48.51478631379983</v>
      </c>
    </row>
    <row r="24" spans="1:2" ht="12.75">
      <c r="A24">
        <f t="shared" si="1"/>
        <v>54</v>
      </c>
      <c r="B24" s="5">
        <f t="shared" si="0"/>
        <v>47.55282581475768</v>
      </c>
    </row>
    <row r="25" spans="1:2" ht="12.75">
      <c r="A25">
        <f t="shared" si="1"/>
        <v>56</v>
      </c>
      <c r="B25" s="5">
        <f t="shared" si="0"/>
        <v>46.35919272833937</v>
      </c>
    </row>
    <row r="26" spans="1:2" ht="12.75">
      <c r="A26">
        <f t="shared" si="1"/>
        <v>58</v>
      </c>
      <c r="B26" s="5">
        <f t="shared" si="0"/>
        <v>44.939702314958346</v>
      </c>
    </row>
    <row r="27" spans="1:2" ht="12.75">
      <c r="A27">
        <f t="shared" si="1"/>
        <v>60</v>
      </c>
      <c r="B27" s="5">
        <f t="shared" si="0"/>
        <v>43.30127018922194</v>
      </c>
    </row>
    <row r="28" spans="1:2" ht="12.75">
      <c r="A28">
        <f t="shared" si="1"/>
        <v>62</v>
      </c>
      <c r="B28" s="5">
        <f t="shared" si="0"/>
        <v>41.45187862775209</v>
      </c>
    </row>
    <row r="29" spans="1:2" ht="12.75">
      <c r="A29">
        <f t="shared" si="1"/>
        <v>64</v>
      </c>
      <c r="B29" s="5">
        <f t="shared" si="0"/>
        <v>39.40053768033611</v>
      </c>
    </row>
    <row r="30" spans="1:2" ht="12.75">
      <c r="A30">
        <f t="shared" si="1"/>
        <v>66</v>
      </c>
      <c r="B30" s="5">
        <f t="shared" si="0"/>
        <v>37.157241273869715</v>
      </c>
    </row>
    <row r="31" spans="1:2" ht="12.75">
      <c r="A31">
        <f t="shared" si="1"/>
        <v>68</v>
      </c>
      <c r="B31" s="5">
        <f t="shared" si="0"/>
        <v>34.73291852294986</v>
      </c>
    </row>
    <row r="32" spans="1:2" ht="12.75">
      <c r="A32">
        <f t="shared" si="1"/>
        <v>70</v>
      </c>
      <c r="B32" s="5">
        <f t="shared" si="0"/>
        <v>32.13938048432697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Editor</dc:creator>
  <cp:keywords/>
  <dc:description/>
  <cp:lastModifiedBy>Karl</cp:lastModifiedBy>
  <dcterms:created xsi:type="dcterms:W3CDTF">2002-03-02T12:58:57Z</dcterms:created>
  <dcterms:modified xsi:type="dcterms:W3CDTF">2010-01-24T15:13:34Z</dcterms:modified>
  <cp:category/>
  <cp:version/>
  <cp:contentType/>
  <cp:contentStatus/>
</cp:coreProperties>
</file>